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2 - SERVIZI FINANZIARI\CORTE CONTI ISTRUTTORIA 2025\DOCUMENTI\"/>
    </mc:Choice>
  </mc:AlternateContent>
  <xr:revisionPtr revIDLastSave="0" documentId="13_ncr:1_{EE67F573-6F09-44EE-9C02-5EC32E159834}" xr6:coauthVersionLast="47" xr6:coauthVersionMax="47" xr10:uidLastSave="{00000000-0000-0000-0000-000000000000}"/>
  <bookViews>
    <workbookView xWindow="-120" yWindow="-120" windowWidth="29040" windowHeight="15720" xr2:uid="{0834DF83-2073-4353-BDD8-6A0D5967ACBA}"/>
  </bookViews>
  <sheets>
    <sheet name="Confronto 1" sheetId="1" r:id="rId1"/>
    <sheet name="Confronto 2" sheetId="2" r:id="rId2"/>
    <sheet name="Confronto 3" sheetId="3" r:id="rId3"/>
    <sheet name="Confronto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0" i="4" l="1"/>
  <c r="AA104" i="4"/>
  <c r="AA102" i="4"/>
  <c r="AA83" i="4"/>
  <c r="AA64" i="4"/>
  <c r="AA45" i="4"/>
  <c r="AA26" i="4"/>
  <c r="L66" i="4"/>
  <c r="L61" i="4"/>
  <c r="L47" i="4"/>
  <c r="L30" i="4"/>
  <c r="L15" i="4"/>
  <c r="S103" i="2"/>
  <c r="S101" i="2"/>
  <c r="S81" i="2"/>
  <c r="S61" i="2"/>
  <c r="S41" i="2"/>
  <c r="S22" i="2"/>
  <c r="K118" i="2"/>
  <c r="K116" i="2"/>
  <c r="K96" i="2"/>
  <c r="K76" i="2"/>
  <c r="K58" i="2"/>
  <c r="K40" i="2"/>
  <c r="K22" i="2"/>
  <c r="Z72" i="1"/>
  <c r="Z70" i="1"/>
  <c r="Z60" i="1"/>
  <c r="Z46" i="1"/>
  <c r="Z35" i="1"/>
  <c r="Z22" i="1"/>
  <c r="K61" i="1"/>
  <c r="K59" i="1"/>
  <c r="K57" i="1"/>
  <c r="K43" i="1"/>
  <c r="K26" i="1"/>
  <c r="K11" i="1"/>
  <c r="Y99" i="4"/>
  <c r="Z99" i="4" s="1"/>
  <c r="W99" i="4"/>
  <c r="W80" i="4"/>
  <c r="Z80" i="4" s="1"/>
  <c r="Z81" i="4" s="1"/>
  <c r="Y80" i="4"/>
  <c r="W61" i="4"/>
  <c r="Y61" i="4"/>
  <c r="W42" i="4"/>
  <c r="Y42" i="4"/>
  <c r="H58" i="4"/>
  <c r="K58" i="4" s="1"/>
  <c r="H44" i="4"/>
  <c r="K44" i="4" s="1"/>
  <c r="J27" i="4"/>
  <c r="H27" i="4"/>
  <c r="K27" i="4" s="1"/>
  <c r="Y23" i="4"/>
  <c r="W23" i="4"/>
  <c r="Z23" i="4" s="1"/>
  <c r="J12" i="4"/>
  <c r="H12" i="4"/>
  <c r="K12" i="4" s="1"/>
  <c r="O73" i="3"/>
  <c r="O53" i="3"/>
  <c r="O52" i="3"/>
  <c r="O92" i="3"/>
  <c r="Z101" i="4" l="1"/>
  <c r="Z100" i="4"/>
  <c r="Z102" i="4" s="1"/>
  <c r="Z82" i="4"/>
  <c r="Z83" i="4" s="1"/>
  <c r="Z61" i="4"/>
  <c r="Z63" i="4"/>
  <c r="Z62" i="4"/>
  <c r="Z42" i="4"/>
  <c r="Z43" i="4"/>
  <c r="Z44" i="4"/>
  <c r="K29" i="4"/>
  <c r="K28" i="4"/>
  <c r="K30" i="4" s="1"/>
  <c r="K45" i="4"/>
  <c r="K47" i="4" s="1"/>
  <c r="K46" i="4"/>
  <c r="K60" i="4"/>
  <c r="K59" i="4"/>
  <c r="K61" i="4" s="1"/>
  <c r="K15" i="4"/>
  <c r="K13" i="4"/>
  <c r="K14" i="4"/>
  <c r="Z25" i="4"/>
  <c r="Z24" i="4"/>
  <c r="Z26" i="4"/>
  <c r="O90" i="3"/>
  <c r="O71" i="3"/>
  <c r="O31" i="3"/>
  <c r="O13" i="3"/>
  <c r="E109" i="3"/>
  <c r="E107" i="3"/>
  <c r="E89" i="3"/>
  <c r="E87" i="3"/>
  <c r="E70" i="3"/>
  <c r="E68" i="3"/>
  <c r="E52" i="3"/>
  <c r="E50" i="3"/>
  <c r="I35" i="3"/>
  <c r="I34" i="3"/>
  <c r="I33" i="3"/>
  <c r="I32" i="3"/>
  <c r="I31" i="3"/>
  <c r="I30" i="3"/>
  <c r="I29" i="3"/>
  <c r="I28" i="3"/>
  <c r="I27" i="3"/>
  <c r="I26" i="3"/>
  <c r="I25" i="3"/>
  <c r="I24" i="3"/>
  <c r="E34" i="3"/>
  <c r="E32" i="3"/>
  <c r="E15" i="3"/>
  <c r="E13" i="3"/>
  <c r="I113" i="3"/>
  <c r="K113" i="3" s="1"/>
  <c r="R98" i="3"/>
  <c r="T98" i="3" s="1"/>
  <c r="I93" i="3"/>
  <c r="K93" i="3" s="1"/>
  <c r="R78" i="3"/>
  <c r="T78" i="3" s="1"/>
  <c r="I73" i="3"/>
  <c r="K73" i="3" s="1"/>
  <c r="R58" i="3"/>
  <c r="T58" i="3" s="1"/>
  <c r="I55" i="3"/>
  <c r="K55" i="3" s="1"/>
  <c r="R38" i="3"/>
  <c r="T38" i="3" s="1"/>
  <c r="R19" i="3"/>
  <c r="T19" i="3" s="1"/>
  <c r="I19" i="3"/>
  <c r="K19" i="3" s="1"/>
  <c r="J57" i="1"/>
  <c r="P97" i="2"/>
  <c r="P98" i="2" s="1"/>
  <c r="R98" i="2" s="1"/>
  <c r="P78" i="2"/>
  <c r="R78" i="2" s="1"/>
  <c r="P58" i="2"/>
  <c r="R58" i="2" s="1"/>
  <c r="P38" i="2"/>
  <c r="R38" i="2" s="1"/>
  <c r="P18" i="2"/>
  <c r="P19" i="2" s="1"/>
  <c r="R19" i="2" s="1"/>
  <c r="H113" i="2"/>
  <c r="J113" i="2" s="1"/>
  <c r="H93" i="2"/>
  <c r="J93" i="2" s="1"/>
  <c r="J75" i="2"/>
  <c r="J74" i="2"/>
  <c r="J76" i="2" s="1"/>
  <c r="J73" i="2"/>
  <c r="H73" i="2"/>
  <c r="J57" i="2"/>
  <c r="J56" i="2"/>
  <c r="J58" i="2" s="1"/>
  <c r="J55" i="2"/>
  <c r="H55" i="2"/>
  <c r="H54" i="2"/>
  <c r="H37" i="2"/>
  <c r="J37" i="2" s="1"/>
  <c r="H19" i="2"/>
  <c r="J19" i="2" s="1"/>
  <c r="H18" i="2"/>
  <c r="X67" i="1"/>
  <c r="V66" i="1"/>
  <c r="V67" i="1" s="1"/>
  <c r="Y67" i="1" s="1"/>
  <c r="X57" i="1"/>
  <c r="Y57" i="1" s="1"/>
  <c r="V57" i="1"/>
  <c r="V56" i="1"/>
  <c r="V38" i="1"/>
  <c r="V43" i="1" s="1"/>
  <c r="Y43" i="1" s="1"/>
  <c r="X43" i="1"/>
  <c r="X32" i="1"/>
  <c r="Y32" i="1" s="1"/>
  <c r="V32" i="1"/>
  <c r="X19" i="1"/>
  <c r="Y19" i="1" s="1"/>
  <c r="V19" i="1"/>
  <c r="J54" i="1"/>
  <c r="J56" i="1" s="1"/>
  <c r="J40" i="1"/>
  <c r="J42" i="1" s="1"/>
  <c r="G54" i="1"/>
  <c r="G40" i="1"/>
  <c r="I23" i="1"/>
  <c r="G23" i="1"/>
  <c r="J23" i="1" s="1"/>
  <c r="I8" i="1"/>
  <c r="G8" i="1"/>
  <c r="J8" i="1" s="1"/>
  <c r="I37" i="3" l="1"/>
  <c r="K37" i="3" s="1"/>
  <c r="Z64" i="4"/>
  <c r="Z45" i="4"/>
  <c r="T21" i="3"/>
  <c r="T20" i="3"/>
  <c r="T100" i="3"/>
  <c r="T99" i="3"/>
  <c r="K21" i="3"/>
  <c r="K20" i="3"/>
  <c r="K39" i="3"/>
  <c r="K38" i="3"/>
  <c r="T40" i="3"/>
  <c r="T39" i="3"/>
  <c r="K57" i="3"/>
  <c r="K56" i="3"/>
  <c r="T60" i="3"/>
  <c r="T59" i="3"/>
  <c r="K74" i="3"/>
  <c r="K75" i="3"/>
  <c r="T80" i="3"/>
  <c r="T79" i="3"/>
  <c r="K95" i="3"/>
  <c r="K94" i="3"/>
  <c r="K96" i="3" s="1"/>
  <c r="L96" i="3" s="1"/>
  <c r="K115" i="3"/>
  <c r="K114" i="3"/>
  <c r="R100" i="2"/>
  <c r="R99" i="2"/>
  <c r="R101" i="2" s="1"/>
  <c r="R80" i="2"/>
  <c r="R79" i="2"/>
  <c r="R81" i="2" s="1"/>
  <c r="R60" i="2"/>
  <c r="R59" i="2"/>
  <c r="R61" i="2" s="1"/>
  <c r="R41" i="2"/>
  <c r="R39" i="2"/>
  <c r="R40" i="2"/>
  <c r="R21" i="2"/>
  <c r="R20" i="2"/>
  <c r="R22" i="2" s="1"/>
  <c r="J115" i="2"/>
  <c r="J114" i="2"/>
  <c r="J116" i="2" s="1"/>
  <c r="J95" i="2"/>
  <c r="J94" i="2"/>
  <c r="J96" i="2" s="1"/>
  <c r="J21" i="2"/>
  <c r="J20" i="2"/>
  <c r="J22" i="2" s="1"/>
  <c r="J39" i="2"/>
  <c r="J38" i="2"/>
  <c r="J40" i="2" s="1"/>
  <c r="Y69" i="1"/>
  <c r="Y68" i="1"/>
  <c r="Y70" i="1" s="1"/>
  <c r="Y59" i="1"/>
  <c r="Y58" i="1"/>
  <c r="Y60" i="1" s="1"/>
  <c r="Y44" i="1"/>
  <c r="Y45" i="1"/>
  <c r="Y35" i="1"/>
  <c r="Y34" i="1"/>
  <c r="Y33" i="1"/>
  <c r="Y21" i="1"/>
  <c r="Y22" i="1" s="1"/>
  <c r="Y20" i="1"/>
  <c r="J55" i="1"/>
  <c r="J41" i="1"/>
  <c r="J43" i="1" s="1"/>
  <c r="J25" i="1"/>
  <c r="J24" i="1"/>
  <c r="J26" i="1" s="1"/>
  <c r="J10" i="1"/>
  <c r="J9" i="1"/>
  <c r="J11" i="1" s="1"/>
  <c r="T81" i="3" l="1"/>
  <c r="U81" i="3" s="1"/>
  <c r="T61" i="3"/>
  <c r="U61" i="3" s="1"/>
  <c r="T101" i="3"/>
  <c r="U101" i="3" s="1"/>
  <c r="T41" i="3"/>
  <c r="U41" i="3" s="1"/>
  <c r="T22" i="3"/>
  <c r="U22" i="3" s="1"/>
  <c r="K116" i="3"/>
  <c r="L116" i="3" s="1"/>
  <c r="K76" i="3"/>
  <c r="L76" i="3" s="1"/>
  <c r="K22" i="3"/>
  <c r="L22" i="3" s="1"/>
  <c r="K58" i="3"/>
  <c r="L58" i="3" s="1"/>
  <c r="K40" i="3"/>
  <c r="L40" i="3" s="1"/>
  <c r="Y46" i="1"/>
  <c r="L118" i="3" l="1"/>
  <c r="U103" i="3"/>
</calcChain>
</file>

<file path=xl/sharedStrings.xml><?xml version="1.0" encoding="utf-8"?>
<sst xmlns="http://schemas.openxmlformats.org/spreadsheetml/2006/main" count="695" uniqueCount="73">
  <si>
    <t xml:space="preserve">CESSAZIONE  B7 </t>
  </si>
  <si>
    <t>DA 01/03/2023</t>
  </si>
  <si>
    <t>GEN</t>
  </si>
  <si>
    <t>FEB</t>
  </si>
  <si>
    <t>RISPARMI SU BILANCIO PER CESSAZIONI 2023</t>
  </si>
  <si>
    <t>TABELLARE</t>
  </si>
  <si>
    <t>IVC</t>
  </si>
  <si>
    <t>RATEO XIII</t>
  </si>
  <si>
    <t>ASS. AD PERS.</t>
  </si>
  <si>
    <t>CPDEL</t>
  </si>
  <si>
    <t>TFR</t>
  </si>
  <si>
    <t>CESSAZIONE B6</t>
  </si>
  <si>
    <t>DAL 01/10/2023</t>
  </si>
  <si>
    <t>MAR</t>
  </si>
  <si>
    <t>APR</t>
  </si>
  <si>
    <t>MAG</t>
  </si>
  <si>
    <t>GIU</t>
  </si>
  <si>
    <t>LUG</t>
  </si>
  <si>
    <t>AGO</t>
  </si>
  <si>
    <t>SET</t>
  </si>
  <si>
    <t>CESSAZIONE B3</t>
  </si>
  <si>
    <t>DAL 01/11/2023</t>
  </si>
  <si>
    <t>OTT</t>
  </si>
  <si>
    <t>RATOE XIII</t>
  </si>
  <si>
    <t>CESSAZIONE D1</t>
  </si>
  <si>
    <t>DAL 01/7/2025</t>
  </si>
  <si>
    <t>NUOVE ASSUNZIONI 2024</t>
  </si>
  <si>
    <t>NUOVA ASSUNZIONE D1</t>
  </si>
  <si>
    <t>DAL 01/01/2025</t>
  </si>
  <si>
    <t>NOV</t>
  </si>
  <si>
    <t>DIC</t>
  </si>
  <si>
    <t>XIII</t>
  </si>
  <si>
    <t>NUOVA ASSUNZIONE B1</t>
  </si>
  <si>
    <t>DAL 01/09/2024</t>
  </si>
  <si>
    <t>NUOVA ASSUNZIONE C1 DAL15/09/2024</t>
  </si>
  <si>
    <t>PROGRESSIOVE VERTICALE ORDINARIA</t>
  </si>
  <si>
    <t>DA B3 A C1</t>
  </si>
  <si>
    <t>DAL 01/11/2024</t>
  </si>
  <si>
    <t>PROGRESSIOVE VERTICALE IN DEROGA</t>
  </si>
  <si>
    <t>DA DA C1 A D1</t>
  </si>
  <si>
    <t>ANNO 2023 A REGIME</t>
  </si>
  <si>
    <t>D1</t>
  </si>
  <si>
    <t>B7</t>
  </si>
  <si>
    <t>B6</t>
  </si>
  <si>
    <t>B3</t>
  </si>
  <si>
    <t>XII</t>
  </si>
  <si>
    <t>C1</t>
  </si>
  <si>
    <t xml:space="preserve">B3 </t>
  </si>
  <si>
    <t>ANNO 2024</t>
  </si>
  <si>
    <t>B1</t>
  </si>
  <si>
    <t>tab</t>
  </si>
  <si>
    <t>unatantum</t>
  </si>
  <si>
    <t>comparto</t>
  </si>
  <si>
    <t>ass. ad pers</t>
  </si>
  <si>
    <t>una tantum</t>
  </si>
  <si>
    <t>IVC 2022</t>
  </si>
  <si>
    <t>VIGIL</t>
  </si>
  <si>
    <t>CONFRONTO SPESA DI PERSONALE ALLA DATA DI CESSAZIONE E ASSUNZIONE</t>
  </si>
  <si>
    <t>CONFRONTO  SU BASE ANNUA CESSATI 2023 - ASSUNTI 2024</t>
  </si>
  <si>
    <t>SPESA SU BILANCIO PER PERSONALE CESSATO 2023</t>
  </si>
  <si>
    <t>Spesa per personale in convenzione</t>
  </si>
  <si>
    <t>(Piano assunzionale 2023)</t>
  </si>
  <si>
    <t>Totale</t>
  </si>
  <si>
    <t xml:space="preserve">ANNO 2023 - SPESA ANNUA PER IL PERSONALE CESSATO </t>
  </si>
  <si>
    <t>Progressione verticale</t>
  </si>
  <si>
    <t>CONFRONTO SPESA DI PERSONALE SU BASE ANNUA - CESSATI -ASSUNTI CON IMPORTI A CARICO DEL BILANCIO</t>
  </si>
  <si>
    <t>SPESA A CARICO BILANCIO PER NUOVE ASSUNZIONI</t>
  </si>
  <si>
    <t>Spesa per personale in convenzione dal 17/07/2023 al 31/12/2023</t>
  </si>
  <si>
    <t xml:space="preserve">PROGRESSIONE VERTICALE </t>
  </si>
  <si>
    <t xml:space="preserve">Margine di aumento della spesa </t>
  </si>
  <si>
    <t>Totale spesa</t>
  </si>
  <si>
    <t>Differenza stipendiale</t>
  </si>
  <si>
    <t>ANNO 2024 - SPESA ANNUA PERSONALE ASSUNTO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</si>
</sst>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10" fontId="0" fillId="0" borderId="3" xfId="0" applyNumberFormat="1" applyBorder="1"/>
    <xf numFmtId="0" fontId="1" fillId="0" borderId="0" xfId="0" applyFont="1"/>
    <xf numFmtId="0" fontId="0" fillId="0" borderId="4" xfId="0" applyBorder="1"/>
    <xf numFmtId="0" fontId="0" fillId="0" borderId="5" xfId="0" applyBorder="1"/>
    <xf numFmtId="164" fontId="0" fillId="0" borderId="2" xfId="0" applyNumberFormat="1" applyBorder="1"/>
    <xf numFmtId="164" fontId="0" fillId="0" borderId="0" xfId="0" applyNumberFormat="1"/>
    <xf numFmtId="164" fontId="0" fillId="0" borderId="3" xfId="0" applyNumberFormat="1" applyBorder="1"/>
    <xf numFmtId="164" fontId="1" fillId="0" borderId="0" xfId="0" applyNumberFormat="1" applyFont="1"/>
    <xf numFmtId="10" fontId="0" fillId="0" borderId="0" xfId="0" applyNumberFormat="1"/>
    <xf numFmtId="10" fontId="0" fillId="0" borderId="1" xfId="0" applyNumberFormat="1" applyBorder="1"/>
    <xf numFmtId="164" fontId="0" fillId="0" borderId="1" xfId="0" applyNumberFormat="1" applyBorder="1"/>
    <xf numFmtId="0" fontId="0" fillId="0" borderId="1" xfId="0" applyBorder="1" applyAlignment="1">
      <alignment horizontal="right"/>
    </xf>
    <xf numFmtId="164" fontId="0" fillId="0" borderId="1" xfId="0" applyNumberFormat="1" applyBorder="1" applyAlignment="1">
      <alignment horizontal="right"/>
    </xf>
    <xf numFmtId="164" fontId="0" fillId="0" borderId="6" xfId="0" applyNumberFormat="1" applyBorder="1"/>
    <xf numFmtId="164" fontId="0" fillId="0" borderId="7" xfId="0" applyNumberFormat="1" applyBorder="1"/>
    <xf numFmtId="164" fontId="1" fillId="0" borderId="2" xfId="0" applyNumberFormat="1" applyFont="1" applyBorder="1"/>
    <xf numFmtId="164" fontId="1" fillId="0" borderId="8" xfId="0" applyNumberFormat="1" applyFont="1" applyBorder="1"/>
    <xf numFmtId="164" fontId="1" fillId="0" borderId="7" xfId="0" applyNumberFormat="1" applyFont="1" applyBorder="1"/>
    <xf numFmtId="0" fontId="1" fillId="0" borderId="2" xfId="0" applyFont="1" applyBorder="1"/>
    <xf numFmtId="0" fontId="0" fillId="0" borderId="6" xfId="0" applyBorder="1"/>
    <xf numFmtId="0" fontId="0" fillId="0" borderId="7" xfId="0" applyBorder="1"/>
    <xf numFmtId="0" fontId="1" fillId="0" borderId="6" xfId="0" applyFont="1" applyBorder="1"/>
    <xf numFmtId="0" fontId="1" fillId="0" borderId="7" xfId="0" applyFont="1" applyBorder="1"/>
    <xf numFmtId="10" fontId="0" fillId="0" borderId="2" xfId="0" applyNumberFormat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0" xfId="0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74042-34CE-4420-92A8-A02AC17B18C0}">
  <sheetPr>
    <tabColor rgb="FFFFFF00"/>
  </sheetPr>
  <dimension ref="B2:AA72"/>
  <sheetViews>
    <sheetView tabSelected="1" zoomScale="85" zoomScaleNormal="85" workbookViewId="0">
      <selection activeCell="C76" sqref="C76"/>
    </sheetView>
  </sheetViews>
  <sheetFormatPr defaultRowHeight="15" x14ac:dyDescent="0.25"/>
  <cols>
    <col min="7" max="7" width="11.42578125" customWidth="1"/>
    <col min="9" max="9" width="12.5703125" customWidth="1"/>
    <col min="10" max="11" width="12" bestFit="1" customWidth="1"/>
    <col min="12" max="12" width="14.7109375" customWidth="1"/>
    <col min="18" max="18" width="12.140625" customWidth="1"/>
    <col min="25" max="25" width="12" customWidth="1"/>
    <col min="26" max="27" width="12" bestFit="1" customWidth="1"/>
  </cols>
  <sheetData>
    <row r="2" spans="2:26" x14ac:dyDescent="0.25">
      <c r="B2" s="29" t="s">
        <v>57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</row>
    <row r="3" spans="2:26" x14ac:dyDescent="0.25">
      <c r="B3" s="29" t="s">
        <v>59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P3" s="29" t="s">
        <v>26</v>
      </c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2:26" x14ac:dyDescent="0.25">
      <c r="G4" s="1" t="s">
        <v>5</v>
      </c>
      <c r="H4" s="1" t="s">
        <v>6</v>
      </c>
      <c r="I4" s="1" t="s">
        <v>8</v>
      </c>
    </row>
    <row r="5" spans="2:26" x14ac:dyDescent="0.25">
      <c r="B5" t="s">
        <v>0</v>
      </c>
      <c r="D5" t="s">
        <v>1</v>
      </c>
      <c r="F5" s="2" t="s">
        <v>2</v>
      </c>
      <c r="G5" s="2">
        <v>1672.74</v>
      </c>
      <c r="H5" s="2"/>
      <c r="I5" s="2">
        <v>4.6100000000000003</v>
      </c>
      <c r="Q5" t="s">
        <v>27</v>
      </c>
      <c r="S5" t="s">
        <v>28</v>
      </c>
      <c r="V5" s="1" t="s">
        <v>5</v>
      </c>
      <c r="W5" s="1" t="s">
        <v>6</v>
      </c>
      <c r="X5" s="1"/>
      <c r="Y5" s="10"/>
    </row>
    <row r="6" spans="2:26" x14ac:dyDescent="0.25">
      <c r="F6" s="2" t="s">
        <v>3</v>
      </c>
      <c r="G6" s="2">
        <v>1672.74</v>
      </c>
      <c r="H6" s="2"/>
      <c r="I6" s="2">
        <v>4.6100000000000003</v>
      </c>
      <c r="Q6" s="30" t="s">
        <v>61</v>
      </c>
      <c r="R6" s="30"/>
      <c r="S6" s="30"/>
      <c r="U6" s="2" t="s">
        <v>2</v>
      </c>
      <c r="V6" s="2">
        <v>1934.36</v>
      </c>
      <c r="W6" s="2"/>
      <c r="Y6" s="10"/>
    </row>
    <row r="7" spans="2:26" x14ac:dyDescent="0.25">
      <c r="F7" s="2" t="s">
        <v>7</v>
      </c>
      <c r="G7" s="2">
        <v>270.39</v>
      </c>
      <c r="H7" s="2"/>
      <c r="I7" s="2">
        <v>0.75</v>
      </c>
      <c r="U7" s="2" t="s">
        <v>3</v>
      </c>
      <c r="V7" s="7">
        <v>1934.36</v>
      </c>
      <c r="W7" s="2"/>
      <c r="Y7" s="10"/>
    </row>
    <row r="8" spans="2:26" ht="15.75" thickBot="1" x14ac:dyDescent="0.3">
      <c r="G8" s="3">
        <f>SUM(G5:G7)</f>
        <v>3615.87</v>
      </c>
      <c r="H8" s="3"/>
      <c r="I8" s="3">
        <f>SUM(I5:I7)</f>
        <v>9.9700000000000006</v>
      </c>
      <c r="J8" s="9">
        <f>G8+H8+I8</f>
        <v>3625.8399999999997</v>
      </c>
      <c r="K8" s="10"/>
      <c r="L8" s="10"/>
      <c r="U8" s="2" t="s">
        <v>13</v>
      </c>
      <c r="V8" s="7">
        <v>1934.36</v>
      </c>
      <c r="W8" s="2"/>
      <c r="Y8" s="10"/>
    </row>
    <row r="9" spans="2:26" ht="16.5" thickTop="1" thickBot="1" x14ac:dyDescent="0.3">
      <c r="H9" s="4" t="s">
        <v>9</v>
      </c>
      <c r="I9" s="5">
        <v>0.23849999999999999</v>
      </c>
      <c r="J9" s="11">
        <f>J8*I9</f>
        <v>864.76283999999987</v>
      </c>
      <c r="K9" s="18"/>
      <c r="L9" s="10"/>
      <c r="U9" s="2" t="s">
        <v>14</v>
      </c>
      <c r="V9" s="7">
        <v>1934.36</v>
      </c>
      <c r="W9" s="2"/>
      <c r="Y9" s="10"/>
    </row>
    <row r="10" spans="2:26" ht="16.5" thickTop="1" thickBot="1" x14ac:dyDescent="0.3">
      <c r="H10" s="4" t="s">
        <v>10</v>
      </c>
      <c r="I10" s="5">
        <v>4.8800000000000003E-2</v>
      </c>
      <c r="J10" s="11">
        <f>J8*I10</f>
        <v>176.94099199999999</v>
      </c>
      <c r="K10" s="19"/>
      <c r="L10" s="10"/>
      <c r="U10" s="2" t="s">
        <v>15</v>
      </c>
      <c r="V10" s="7">
        <v>1934.36</v>
      </c>
      <c r="W10" s="2"/>
      <c r="Y10" s="10"/>
    </row>
    <row r="11" spans="2:26" ht="16.5" thickTop="1" thickBot="1" x14ac:dyDescent="0.3">
      <c r="J11" s="12">
        <f>SUM(J8:J10)</f>
        <v>4667.5438319999994</v>
      </c>
      <c r="K11" s="21">
        <f>J11</f>
        <v>4667.5438319999994</v>
      </c>
      <c r="L11" s="10"/>
      <c r="U11" s="2" t="s">
        <v>16</v>
      </c>
      <c r="V11" s="7">
        <v>1934.36</v>
      </c>
      <c r="W11" s="2"/>
      <c r="Y11" s="10"/>
    </row>
    <row r="12" spans="2:26" ht="15.75" thickTop="1" x14ac:dyDescent="0.25">
      <c r="J12" s="10"/>
      <c r="K12" s="18"/>
      <c r="L12" s="10"/>
      <c r="U12" s="2" t="s">
        <v>17</v>
      </c>
      <c r="V12" s="7">
        <v>1934.36</v>
      </c>
      <c r="W12" s="2"/>
      <c r="Y12" s="10"/>
    </row>
    <row r="13" spans="2:26" x14ac:dyDescent="0.25">
      <c r="G13" s="1" t="s">
        <v>5</v>
      </c>
      <c r="H13" s="1" t="s">
        <v>6</v>
      </c>
      <c r="I13" s="1" t="s">
        <v>8</v>
      </c>
      <c r="J13" s="10"/>
      <c r="K13" s="18"/>
      <c r="L13" s="10"/>
      <c r="U13" s="2" t="s">
        <v>18</v>
      </c>
      <c r="V13" s="7">
        <v>1934.36</v>
      </c>
      <c r="W13" s="2"/>
      <c r="Y13" s="10"/>
    </row>
    <row r="14" spans="2:26" x14ac:dyDescent="0.25">
      <c r="B14" t="s">
        <v>11</v>
      </c>
      <c r="D14" t="s">
        <v>12</v>
      </c>
      <c r="F14" s="2" t="s">
        <v>2</v>
      </c>
      <c r="G14" s="2">
        <v>1672.74</v>
      </c>
      <c r="H14" s="2"/>
      <c r="I14" s="2">
        <v>4.6100000000000003</v>
      </c>
      <c r="J14" s="10"/>
      <c r="K14" s="18"/>
      <c r="L14" s="10"/>
      <c r="U14" s="2" t="s">
        <v>19</v>
      </c>
      <c r="V14" s="7">
        <v>1934.36</v>
      </c>
      <c r="W14" s="14"/>
      <c r="Y14" s="10"/>
    </row>
    <row r="15" spans="2:26" x14ac:dyDescent="0.25">
      <c r="F15" s="2" t="s">
        <v>3</v>
      </c>
      <c r="G15" s="2">
        <v>1672.74</v>
      </c>
      <c r="H15" s="2"/>
      <c r="I15" s="2">
        <v>4.6100000000000003</v>
      </c>
      <c r="J15" s="10"/>
      <c r="K15" s="18"/>
      <c r="L15" s="10"/>
      <c r="U15" s="2" t="s">
        <v>22</v>
      </c>
      <c r="V15" s="7">
        <v>1934.36</v>
      </c>
      <c r="W15" s="14"/>
      <c r="Y15" s="10"/>
    </row>
    <row r="16" spans="2:26" x14ac:dyDescent="0.25">
      <c r="F16" s="2" t="s">
        <v>13</v>
      </c>
      <c r="G16" s="2">
        <v>1672.74</v>
      </c>
      <c r="H16" s="2"/>
      <c r="I16" s="2">
        <v>4.6100000000000003</v>
      </c>
      <c r="J16" s="10"/>
      <c r="K16" s="18"/>
      <c r="L16" s="10"/>
      <c r="U16" s="2" t="s">
        <v>29</v>
      </c>
      <c r="V16" s="7">
        <v>1934.36</v>
      </c>
      <c r="W16" s="2"/>
      <c r="X16" s="6"/>
      <c r="Y16" s="12"/>
    </row>
    <row r="17" spans="2:26" x14ac:dyDescent="0.25">
      <c r="F17" s="2" t="s">
        <v>14</v>
      </c>
      <c r="G17" s="2">
        <v>1672.74</v>
      </c>
      <c r="H17" s="2"/>
      <c r="I17" s="2">
        <v>4.6100000000000003</v>
      </c>
      <c r="J17" s="10"/>
      <c r="K17" s="18"/>
      <c r="L17" s="10"/>
      <c r="U17" s="2" t="s">
        <v>30</v>
      </c>
      <c r="V17" s="7">
        <v>1934.36</v>
      </c>
      <c r="W17" s="2"/>
    </row>
    <row r="18" spans="2:26" x14ac:dyDescent="0.25">
      <c r="F18" s="2" t="s">
        <v>15</v>
      </c>
      <c r="G18" s="2">
        <v>1586.21</v>
      </c>
      <c r="H18" s="2"/>
      <c r="I18" s="2">
        <v>4.6100000000000003</v>
      </c>
      <c r="J18" s="10"/>
      <c r="K18" s="18"/>
      <c r="L18" s="10"/>
      <c r="U18" s="2" t="s">
        <v>31</v>
      </c>
      <c r="V18" s="7">
        <v>1934.36</v>
      </c>
      <c r="W18" s="2"/>
    </row>
    <row r="19" spans="2:26" ht="15.75" thickBot="1" x14ac:dyDescent="0.3">
      <c r="F19" s="2" t="s">
        <v>16</v>
      </c>
      <c r="G19" s="2">
        <v>1586.21</v>
      </c>
      <c r="H19" s="2"/>
      <c r="I19" s="2">
        <v>4.6100000000000003</v>
      </c>
      <c r="J19" s="10"/>
      <c r="K19" s="18"/>
      <c r="L19" s="10"/>
      <c r="V19">
        <f>SUM(V6:V18)</f>
        <v>25146.680000000004</v>
      </c>
      <c r="X19">
        <f>SUM(X10:X18)</f>
        <v>0</v>
      </c>
      <c r="Y19" s="9">
        <f>V19+W19+X19</f>
        <v>25146.680000000004</v>
      </c>
      <c r="Z19" s="24"/>
    </row>
    <row r="20" spans="2:26" ht="16.5" thickTop="1" thickBot="1" x14ac:dyDescent="0.3">
      <c r="F20" s="2" t="s">
        <v>17</v>
      </c>
      <c r="G20" s="2">
        <v>1586.21</v>
      </c>
      <c r="H20" s="2"/>
      <c r="I20" s="2">
        <v>4.6100000000000003</v>
      </c>
      <c r="J20" s="10"/>
      <c r="K20" s="18"/>
      <c r="L20" s="10"/>
      <c r="W20" s="4" t="s">
        <v>9</v>
      </c>
      <c r="X20" s="5">
        <v>0.23849999999999999</v>
      </c>
      <c r="Y20" s="11">
        <f>Y19*X20</f>
        <v>5997.4831800000011</v>
      </c>
      <c r="Z20" s="24"/>
    </row>
    <row r="21" spans="2:26" ht="16.5" thickTop="1" thickBot="1" x14ac:dyDescent="0.3">
      <c r="F21" s="2" t="s">
        <v>18</v>
      </c>
      <c r="G21" s="2">
        <v>1586.21</v>
      </c>
      <c r="H21" s="2"/>
      <c r="I21" s="2">
        <v>4.6100000000000003</v>
      </c>
      <c r="J21" s="10"/>
      <c r="K21" s="18"/>
      <c r="L21" s="10"/>
      <c r="W21" s="4" t="s">
        <v>10</v>
      </c>
      <c r="X21" s="5">
        <v>4.8800000000000003E-2</v>
      </c>
      <c r="Y21" s="11">
        <f>Y19*X21</f>
        <v>1227.1579840000002</v>
      </c>
      <c r="Z21" s="25"/>
    </row>
    <row r="22" spans="2:26" ht="16.5" thickTop="1" thickBot="1" x14ac:dyDescent="0.3">
      <c r="F22" s="2" t="s">
        <v>19</v>
      </c>
      <c r="G22" s="2">
        <v>1586.21</v>
      </c>
      <c r="H22" s="2"/>
      <c r="I22" s="2">
        <v>4.6100000000000003</v>
      </c>
      <c r="J22" s="9"/>
      <c r="K22" s="18"/>
      <c r="L22" s="10"/>
      <c r="Y22" s="12">
        <f>SUM(Y19:Y21)</f>
        <v>32371.321164000005</v>
      </c>
      <c r="Z22" s="22">
        <f>Y22</f>
        <v>32371.321164000005</v>
      </c>
    </row>
    <row r="23" spans="2:26" ht="16.5" thickTop="1" thickBot="1" x14ac:dyDescent="0.3">
      <c r="G23">
        <f>SUM(G14:G22)</f>
        <v>14622.009999999998</v>
      </c>
      <c r="I23">
        <f>SUM(I14:I22)</f>
        <v>41.49</v>
      </c>
      <c r="J23" s="9">
        <f>G23+H23+I23</f>
        <v>14663.499999999998</v>
      </c>
      <c r="K23" s="18"/>
      <c r="L23" s="10"/>
      <c r="Z23" s="26"/>
    </row>
    <row r="24" spans="2:26" ht="16.5" thickTop="1" thickBot="1" x14ac:dyDescent="0.3">
      <c r="H24" s="4" t="s">
        <v>9</v>
      </c>
      <c r="I24" s="5">
        <v>0.23849999999999999</v>
      </c>
      <c r="J24" s="11">
        <f>J23*I24</f>
        <v>3497.2447499999994</v>
      </c>
      <c r="K24" s="18"/>
      <c r="L24" s="10"/>
      <c r="Z24" s="26"/>
    </row>
    <row r="25" spans="2:26" ht="16.5" thickTop="1" thickBot="1" x14ac:dyDescent="0.3">
      <c r="H25" s="4" t="s">
        <v>10</v>
      </c>
      <c r="I25" s="5">
        <v>4.8800000000000003E-2</v>
      </c>
      <c r="J25" s="11">
        <f>J23*I25</f>
        <v>715.5788</v>
      </c>
      <c r="K25" s="19"/>
      <c r="L25" s="10"/>
      <c r="Z25" s="26"/>
    </row>
    <row r="26" spans="2:26" ht="16.5" thickTop="1" thickBot="1" x14ac:dyDescent="0.3">
      <c r="J26" s="12">
        <f>SUM(J23:J25)</f>
        <v>18876.323549999997</v>
      </c>
      <c r="K26" s="21">
        <f>J26</f>
        <v>18876.323549999997</v>
      </c>
      <c r="L26" s="10"/>
      <c r="Q26" t="s">
        <v>32</v>
      </c>
      <c r="S26" t="s">
        <v>33</v>
      </c>
      <c r="V26" s="1" t="s">
        <v>5</v>
      </c>
      <c r="W26" s="1" t="s">
        <v>6</v>
      </c>
      <c r="X26" s="1"/>
      <c r="Y26" s="10"/>
      <c r="Z26" s="26"/>
    </row>
    <row r="27" spans="2:26" ht="15.75" thickTop="1" x14ac:dyDescent="0.25">
      <c r="J27" s="10"/>
      <c r="K27" s="18"/>
      <c r="L27" s="10"/>
      <c r="U27" s="2" t="s">
        <v>19</v>
      </c>
      <c r="V27" s="7">
        <v>1586.21</v>
      </c>
      <c r="W27" s="14"/>
      <c r="Y27" s="10"/>
      <c r="Z27" s="26"/>
    </row>
    <row r="28" spans="2:26" x14ac:dyDescent="0.25">
      <c r="B28" t="s">
        <v>20</v>
      </c>
      <c r="D28" t="s">
        <v>21</v>
      </c>
      <c r="G28" s="1" t="s">
        <v>5</v>
      </c>
      <c r="H28" s="1" t="s">
        <v>6</v>
      </c>
      <c r="I28" s="1"/>
      <c r="J28" s="10"/>
      <c r="K28" s="18"/>
      <c r="L28" s="10"/>
      <c r="U28" s="2" t="s">
        <v>22</v>
      </c>
      <c r="V28" s="7">
        <v>1586.21</v>
      </c>
      <c r="W28" s="14"/>
      <c r="Y28" s="10"/>
      <c r="Z28" s="26"/>
    </row>
    <row r="29" spans="2:26" x14ac:dyDescent="0.25">
      <c r="F29" s="2" t="s">
        <v>2</v>
      </c>
      <c r="G29" s="2">
        <v>1586.21</v>
      </c>
      <c r="H29" s="2"/>
      <c r="J29" s="10"/>
      <c r="K29" s="18"/>
      <c r="L29" s="10"/>
      <c r="U29" s="2" t="s">
        <v>29</v>
      </c>
      <c r="V29" s="7">
        <v>1586.21</v>
      </c>
      <c r="W29" s="2"/>
      <c r="Y29" s="10"/>
      <c r="Z29" s="26"/>
    </row>
    <row r="30" spans="2:26" x14ac:dyDescent="0.25">
      <c r="F30" s="2" t="s">
        <v>3</v>
      </c>
      <c r="G30" s="2">
        <v>1586.21</v>
      </c>
      <c r="H30" s="2"/>
      <c r="J30" s="10"/>
      <c r="K30" s="18"/>
      <c r="L30" s="10"/>
      <c r="U30" s="2" t="s">
        <v>30</v>
      </c>
      <c r="V30" s="7">
        <v>1586.21</v>
      </c>
      <c r="W30" s="2"/>
      <c r="Y30" s="10"/>
      <c r="Z30" s="26"/>
    </row>
    <row r="31" spans="2:26" x14ac:dyDescent="0.25">
      <c r="F31" s="2" t="s">
        <v>13</v>
      </c>
      <c r="G31" s="2">
        <v>1586.21</v>
      </c>
      <c r="H31" s="2"/>
      <c r="J31" s="10"/>
      <c r="K31" s="18"/>
      <c r="L31" s="10"/>
      <c r="U31" s="2" t="s">
        <v>31</v>
      </c>
      <c r="V31" s="2">
        <v>528.74</v>
      </c>
      <c r="W31" s="2"/>
      <c r="Y31" s="10"/>
      <c r="Z31" s="26"/>
    </row>
    <row r="32" spans="2:26" ht="15.75" thickBot="1" x14ac:dyDescent="0.3">
      <c r="F32" s="2" t="s">
        <v>14</v>
      </c>
      <c r="G32" s="2">
        <v>1586.21</v>
      </c>
      <c r="H32" s="2"/>
      <c r="J32" s="10"/>
      <c r="K32" s="18"/>
      <c r="L32" s="10"/>
      <c r="V32">
        <f>SUM(V27:V31)</f>
        <v>6873.58</v>
      </c>
      <c r="X32">
        <f>SUM(X23:X31)</f>
        <v>0</v>
      </c>
      <c r="Y32" s="9">
        <f>V32+W32+X32</f>
        <v>6873.58</v>
      </c>
      <c r="Z32" s="26"/>
    </row>
    <row r="33" spans="2:27" ht="16.5" thickTop="1" thickBot="1" x14ac:dyDescent="0.3">
      <c r="F33" s="2" t="s">
        <v>15</v>
      </c>
      <c r="G33" s="2">
        <v>1586.21</v>
      </c>
      <c r="H33" s="2"/>
      <c r="J33" s="10"/>
      <c r="K33" s="18"/>
      <c r="L33" s="10"/>
      <c r="W33" s="4" t="s">
        <v>9</v>
      </c>
      <c r="X33" s="5">
        <v>0.23849999999999999</v>
      </c>
      <c r="Y33" s="11">
        <f>Y32*X33</f>
        <v>1639.3488299999999</v>
      </c>
      <c r="Z33" s="26"/>
    </row>
    <row r="34" spans="2:27" ht="16.5" thickTop="1" thickBot="1" x14ac:dyDescent="0.3">
      <c r="F34" s="2" t="s">
        <v>16</v>
      </c>
      <c r="G34" s="2">
        <v>1586.21</v>
      </c>
      <c r="H34" s="2"/>
      <c r="J34" s="10"/>
      <c r="K34" s="18"/>
      <c r="L34" s="10"/>
      <c r="W34" s="4" t="s">
        <v>10</v>
      </c>
      <c r="X34" s="5">
        <v>4.8800000000000003E-2</v>
      </c>
      <c r="Y34" s="11">
        <f>Y32*X34</f>
        <v>335.43070399999999</v>
      </c>
      <c r="Z34" s="27"/>
    </row>
    <row r="35" spans="2:27" ht="16.5" thickTop="1" thickBot="1" x14ac:dyDescent="0.3">
      <c r="F35" s="2" t="s">
        <v>17</v>
      </c>
      <c r="G35" s="2">
        <v>1586.21</v>
      </c>
      <c r="H35" s="2"/>
      <c r="J35" s="10"/>
      <c r="K35" s="18"/>
      <c r="L35" s="10"/>
      <c r="Y35" s="12">
        <f>SUM(Y32:Y34)</f>
        <v>8848.3595340000011</v>
      </c>
      <c r="Z35" s="21">
        <f>Y35</f>
        <v>8848.3595340000011</v>
      </c>
    </row>
    <row r="36" spans="2:27" ht="15.75" thickTop="1" x14ac:dyDescent="0.25">
      <c r="F36" s="2" t="s">
        <v>18</v>
      </c>
      <c r="G36" s="2">
        <v>1586.21</v>
      </c>
      <c r="H36" s="2"/>
      <c r="J36" s="10"/>
      <c r="K36" s="18"/>
      <c r="L36" s="10"/>
      <c r="W36" s="13"/>
      <c r="Y36" s="10"/>
      <c r="Z36" s="26"/>
    </row>
    <row r="37" spans="2:27" x14ac:dyDescent="0.25">
      <c r="F37" s="2" t="s">
        <v>19</v>
      </c>
      <c r="G37" s="2">
        <v>1586.21</v>
      </c>
      <c r="H37" s="2"/>
      <c r="J37" s="10"/>
      <c r="K37" s="18"/>
      <c r="L37" s="10"/>
      <c r="X37" s="6"/>
      <c r="Y37" s="12"/>
      <c r="Z37" s="26"/>
    </row>
    <row r="38" spans="2:27" x14ac:dyDescent="0.25">
      <c r="F38" s="2" t="s">
        <v>22</v>
      </c>
      <c r="G38" s="2">
        <v>1586.21</v>
      </c>
      <c r="H38" s="2"/>
      <c r="J38" s="10"/>
      <c r="K38" s="18"/>
      <c r="L38" s="10"/>
      <c r="Q38" t="s">
        <v>34</v>
      </c>
      <c r="U38" s="2" t="s">
        <v>19</v>
      </c>
      <c r="V38" s="7">
        <f>V39/2</f>
        <v>891.23500000000001</v>
      </c>
      <c r="W38" s="14"/>
      <c r="Y38" s="10"/>
      <c r="Z38" s="26"/>
    </row>
    <row r="39" spans="2:27" x14ac:dyDescent="0.25">
      <c r="F39" s="2" t="s">
        <v>23</v>
      </c>
      <c r="G39" s="2">
        <v>1321.12</v>
      </c>
      <c r="H39" s="2"/>
      <c r="J39" s="10"/>
      <c r="K39" s="18"/>
      <c r="L39" s="10"/>
      <c r="U39" s="2" t="s">
        <v>22</v>
      </c>
      <c r="V39" s="7">
        <v>1782.47</v>
      </c>
      <c r="W39" s="14"/>
      <c r="Y39" s="10"/>
      <c r="Z39" s="26"/>
    </row>
    <row r="40" spans="2:27" ht="15.75" thickBot="1" x14ac:dyDescent="0.3">
      <c r="G40">
        <f>SUM(G29:G39)</f>
        <v>17183.219999999998</v>
      </c>
      <c r="H40" s="8"/>
      <c r="I40" s="3"/>
      <c r="J40" s="9">
        <f>G40+H40+I40</f>
        <v>17183.219999999998</v>
      </c>
      <c r="K40" s="18"/>
      <c r="L40" s="10"/>
      <c r="U40" s="2" t="s">
        <v>29</v>
      </c>
      <c r="V40" s="7">
        <v>1782.47</v>
      </c>
      <c r="W40" s="2"/>
      <c r="Y40" s="10"/>
      <c r="Z40" s="26"/>
    </row>
    <row r="41" spans="2:27" ht="16.5" thickTop="1" thickBot="1" x14ac:dyDescent="0.3">
      <c r="G41" s="4" t="s">
        <v>9</v>
      </c>
      <c r="H41" s="5">
        <v>0.23849999999999999</v>
      </c>
      <c r="I41" s="4"/>
      <c r="J41" s="11">
        <f>J40*H41</f>
        <v>4098.1979699999993</v>
      </c>
      <c r="K41" s="18"/>
      <c r="L41" s="10"/>
      <c r="U41" s="2" t="s">
        <v>30</v>
      </c>
      <c r="V41" s="7">
        <v>1782.47</v>
      </c>
      <c r="W41" s="2"/>
      <c r="Y41" s="10"/>
      <c r="Z41" s="26"/>
    </row>
    <row r="42" spans="2:27" ht="16.5" thickTop="1" thickBot="1" x14ac:dyDescent="0.3">
      <c r="G42" s="4" t="s">
        <v>10</v>
      </c>
      <c r="H42" s="5">
        <v>4.8800000000000003E-2</v>
      </c>
      <c r="I42" s="4"/>
      <c r="J42" s="11">
        <f>J40*H42</f>
        <v>838.54113599999994</v>
      </c>
      <c r="K42" s="19"/>
      <c r="L42" s="10"/>
      <c r="U42" s="2" t="s">
        <v>31</v>
      </c>
      <c r="V42" s="2">
        <v>521.17999999999995</v>
      </c>
      <c r="W42" s="2"/>
      <c r="Y42" s="10"/>
      <c r="Z42" s="26"/>
    </row>
    <row r="43" spans="2:27" ht="16.5" thickTop="1" thickBot="1" x14ac:dyDescent="0.3">
      <c r="I43" s="6"/>
      <c r="J43" s="12">
        <f>SUM(J40:J42)</f>
        <v>22119.959105999995</v>
      </c>
      <c r="K43" s="21">
        <f>J43</f>
        <v>22119.959105999995</v>
      </c>
      <c r="L43" s="10"/>
      <c r="V43">
        <f>SUM(V38:V42)</f>
        <v>6759.8250000000007</v>
      </c>
      <c r="X43">
        <f>SUM(X34:X42)</f>
        <v>4.8800000000000003E-2</v>
      </c>
      <c r="Y43" s="9">
        <f>V43+W43+X43</f>
        <v>6759.8738000000003</v>
      </c>
      <c r="Z43" s="26"/>
    </row>
    <row r="44" spans="2:27" ht="16.5" thickTop="1" thickBot="1" x14ac:dyDescent="0.3">
      <c r="J44" s="10"/>
      <c r="K44" s="18"/>
      <c r="L44" s="10"/>
      <c r="W44" s="4" t="s">
        <v>9</v>
      </c>
      <c r="X44" s="5">
        <v>0.23849999999999999</v>
      </c>
      <c r="Y44" s="11">
        <f>Y43*X44</f>
        <v>1612.2299012999999</v>
      </c>
      <c r="Z44" s="26"/>
    </row>
    <row r="45" spans="2:27" ht="16.5" thickTop="1" thickBot="1" x14ac:dyDescent="0.3">
      <c r="J45" s="10"/>
      <c r="K45" s="18"/>
      <c r="L45" s="10"/>
      <c r="W45" s="4" t="s">
        <v>10</v>
      </c>
      <c r="X45" s="5">
        <v>4.8800000000000003E-2</v>
      </c>
      <c r="Y45" s="11">
        <f>Y43*X45</f>
        <v>329.88184144000002</v>
      </c>
      <c r="Z45" s="27"/>
    </row>
    <row r="46" spans="2:27" ht="16.5" thickTop="1" thickBot="1" x14ac:dyDescent="0.3">
      <c r="B46" t="s">
        <v>24</v>
      </c>
      <c r="D46" t="s">
        <v>25</v>
      </c>
      <c r="G46" s="1" t="s">
        <v>5</v>
      </c>
      <c r="H46" s="1" t="s">
        <v>6</v>
      </c>
      <c r="I46" s="1"/>
      <c r="J46" s="10"/>
      <c r="K46" s="18"/>
      <c r="L46" s="10"/>
      <c r="Y46" s="12">
        <f>SUM(Y43:Y45)</f>
        <v>8701.9855427399998</v>
      </c>
      <c r="Z46" s="21">
        <f>Y46</f>
        <v>8701.9855427399998</v>
      </c>
      <c r="AA46" s="10"/>
    </row>
    <row r="47" spans="2:27" ht="15.75" thickTop="1" x14ac:dyDescent="0.25">
      <c r="F47" s="2" t="s">
        <v>2</v>
      </c>
      <c r="G47" s="2">
        <v>1934.36</v>
      </c>
      <c r="H47" s="2"/>
      <c r="J47" s="10"/>
      <c r="K47" s="18"/>
      <c r="L47" s="10"/>
      <c r="Z47" s="26"/>
    </row>
    <row r="48" spans="2:27" x14ac:dyDescent="0.25">
      <c r="F48" s="2" t="s">
        <v>3</v>
      </c>
      <c r="G48" s="2">
        <v>1934.36</v>
      </c>
      <c r="H48" s="2"/>
      <c r="J48" s="10"/>
      <c r="K48" s="18"/>
      <c r="L48" s="10"/>
      <c r="Z48" s="26"/>
    </row>
    <row r="49" spans="5:27" x14ac:dyDescent="0.25">
      <c r="F49" s="2" t="s">
        <v>13</v>
      </c>
      <c r="G49" s="2">
        <v>1934.36</v>
      </c>
      <c r="H49" s="2"/>
      <c r="J49" s="10"/>
      <c r="K49" s="18"/>
      <c r="L49" s="10"/>
      <c r="Z49" s="26"/>
      <c r="AA49" s="10"/>
    </row>
    <row r="50" spans="5:27" x14ac:dyDescent="0.25">
      <c r="F50" s="2" t="s">
        <v>14</v>
      </c>
      <c r="G50" s="2">
        <v>1934.36</v>
      </c>
      <c r="H50" s="2"/>
      <c r="J50" s="10"/>
      <c r="K50" s="18"/>
      <c r="L50" s="10"/>
      <c r="Z50" s="26"/>
    </row>
    <row r="51" spans="5:27" x14ac:dyDescent="0.25">
      <c r="F51" s="2" t="s">
        <v>15</v>
      </c>
      <c r="G51" s="2">
        <v>1934.36</v>
      </c>
      <c r="H51" s="2"/>
      <c r="J51" s="10"/>
      <c r="K51" s="18"/>
      <c r="L51" s="10"/>
      <c r="Z51" s="26"/>
    </row>
    <row r="52" spans="5:27" x14ac:dyDescent="0.25">
      <c r="F52" s="2" t="s">
        <v>16</v>
      </c>
      <c r="G52" s="2">
        <v>1934.36</v>
      </c>
      <c r="H52" s="2"/>
      <c r="J52" s="10"/>
      <c r="K52" s="18"/>
      <c r="L52" s="10"/>
      <c r="Z52" s="26"/>
    </row>
    <row r="53" spans="5:27" x14ac:dyDescent="0.25">
      <c r="F53" s="2" t="s">
        <v>23</v>
      </c>
      <c r="G53" s="2">
        <v>959.23</v>
      </c>
      <c r="H53" s="2"/>
      <c r="J53" s="10"/>
      <c r="K53" s="18"/>
      <c r="L53" s="10"/>
      <c r="Q53" t="s">
        <v>35</v>
      </c>
      <c r="Z53" s="26"/>
    </row>
    <row r="54" spans="5:27" ht="15.75" thickBot="1" x14ac:dyDescent="0.3">
      <c r="G54">
        <f>SUM(G47:G53)</f>
        <v>12565.39</v>
      </c>
      <c r="H54" s="8"/>
      <c r="I54" s="3"/>
      <c r="J54" s="9">
        <f>G54+H54+I54</f>
        <v>12565.39</v>
      </c>
      <c r="K54" s="18"/>
      <c r="L54" s="10"/>
      <c r="Q54" t="s">
        <v>36</v>
      </c>
      <c r="S54" t="s">
        <v>37</v>
      </c>
      <c r="U54" t="s">
        <v>29</v>
      </c>
      <c r="V54">
        <v>200.53</v>
      </c>
      <c r="Z54" s="26"/>
    </row>
    <row r="55" spans="5:27" ht="16.5" thickTop="1" thickBot="1" x14ac:dyDescent="0.3">
      <c r="G55" s="4" t="s">
        <v>9</v>
      </c>
      <c r="H55" s="5">
        <v>0.23849999999999999</v>
      </c>
      <c r="I55" s="4"/>
      <c r="J55" s="11">
        <f>J54*H55</f>
        <v>2996.8455149999995</v>
      </c>
      <c r="K55" s="18"/>
      <c r="L55" s="10"/>
      <c r="U55" t="s">
        <v>30</v>
      </c>
      <c r="V55">
        <v>200.53</v>
      </c>
      <c r="Z55" s="26"/>
    </row>
    <row r="56" spans="5:27" ht="16.5" thickTop="1" thickBot="1" x14ac:dyDescent="0.3">
      <c r="G56" s="4" t="s">
        <v>10</v>
      </c>
      <c r="H56" s="5">
        <v>4.8800000000000003E-2</v>
      </c>
      <c r="I56" s="4"/>
      <c r="J56" s="11">
        <f>J54*H56</f>
        <v>613.19103200000006</v>
      </c>
      <c r="K56" s="19"/>
      <c r="L56" s="10"/>
      <c r="U56" t="s">
        <v>31</v>
      </c>
      <c r="V56">
        <f>V55/12*2</f>
        <v>33.421666666666667</v>
      </c>
      <c r="Z56" s="26"/>
    </row>
    <row r="57" spans="5:27" ht="16.5" thickTop="1" thickBot="1" x14ac:dyDescent="0.3">
      <c r="I57" s="6"/>
      <c r="J57" s="12">
        <f>SUM(J54:J56)</f>
        <v>16175.426546999999</v>
      </c>
      <c r="K57" s="21">
        <f>J57</f>
        <v>16175.426546999999</v>
      </c>
      <c r="L57" s="10"/>
      <c r="V57">
        <f>SUM(V54:V56)</f>
        <v>434.48166666666668</v>
      </c>
      <c r="X57">
        <f>SUM(X48:X56)</f>
        <v>0</v>
      </c>
      <c r="Y57" s="9">
        <f>V57+W57+X57</f>
        <v>434.48166666666668</v>
      </c>
      <c r="Z57" s="26"/>
    </row>
    <row r="58" spans="5:27" ht="16.5" thickTop="1" thickBot="1" x14ac:dyDescent="0.3">
      <c r="J58" s="10"/>
      <c r="K58" s="18"/>
      <c r="L58" s="10"/>
      <c r="W58" s="4" t="s">
        <v>9</v>
      </c>
      <c r="X58" s="5">
        <v>0.23849999999999999</v>
      </c>
      <c r="Y58" s="11">
        <f>Y57*X58</f>
        <v>103.62387750000001</v>
      </c>
      <c r="Z58" s="26"/>
    </row>
    <row r="59" spans="5:27" ht="16.5" thickTop="1" thickBot="1" x14ac:dyDescent="0.3">
      <c r="E59" s="30" t="s">
        <v>60</v>
      </c>
      <c r="F59" s="30"/>
      <c r="G59" s="30"/>
      <c r="H59" s="30"/>
      <c r="J59" s="20">
        <v>19000</v>
      </c>
      <c r="K59" s="22">
        <f>J59</f>
        <v>19000</v>
      </c>
      <c r="L59" s="10"/>
      <c r="W59" s="4" t="s">
        <v>10</v>
      </c>
      <c r="X59" s="5">
        <v>4.8800000000000003E-2</v>
      </c>
      <c r="Y59" s="11">
        <f>Y57*X59</f>
        <v>21.202705333333334</v>
      </c>
      <c r="Z59" s="27"/>
    </row>
    <row r="60" spans="5:27" ht="16.5" thickTop="1" thickBot="1" x14ac:dyDescent="0.3">
      <c r="J60" s="12"/>
      <c r="K60" s="18"/>
      <c r="L60" s="10"/>
      <c r="Y60" s="12">
        <f>SUM(Y57:Y59)</f>
        <v>559.3082495000001</v>
      </c>
      <c r="Z60" s="21">
        <f>Y60</f>
        <v>559.3082495000001</v>
      </c>
    </row>
    <row r="61" spans="5:27" ht="15.75" thickTop="1" x14ac:dyDescent="0.25">
      <c r="J61" s="12" t="s">
        <v>62</v>
      </c>
      <c r="K61" s="12">
        <f>SUM(K11:K60)</f>
        <v>80839.253034999987</v>
      </c>
      <c r="L61" s="10"/>
      <c r="Z61" s="26"/>
    </row>
    <row r="62" spans="5:27" x14ac:dyDescent="0.25">
      <c r="Z62" s="26"/>
    </row>
    <row r="63" spans="5:27" x14ac:dyDescent="0.25">
      <c r="Q63" t="s">
        <v>38</v>
      </c>
      <c r="Z63" s="26"/>
    </row>
    <row r="64" spans="5:27" x14ac:dyDescent="0.25">
      <c r="Q64" t="s">
        <v>39</v>
      </c>
      <c r="S64" t="s">
        <v>37</v>
      </c>
      <c r="U64" t="s">
        <v>29</v>
      </c>
      <c r="V64">
        <v>151.62</v>
      </c>
      <c r="Z64" s="26"/>
    </row>
    <row r="65" spans="21:27" x14ac:dyDescent="0.25">
      <c r="U65" t="s">
        <v>30</v>
      </c>
      <c r="V65">
        <v>151.62</v>
      </c>
      <c r="Z65" s="26"/>
    </row>
    <row r="66" spans="21:27" x14ac:dyDescent="0.25">
      <c r="U66" t="s">
        <v>31</v>
      </c>
      <c r="V66">
        <f>V65/12*2</f>
        <v>25.27</v>
      </c>
      <c r="Z66" s="26"/>
    </row>
    <row r="67" spans="21:27" ht="15.75" thickBot="1" x14ac:dyDescent="0.3">
      <c r="V67">
        <f>SUM(V64:V66)</f>
        <v>328.51</v>
      </c>
      <c r="X67">
        <f>SUM(X58:X66)</f>
        <v>0.2873</v>
      </c>
      <c r="Y67" s="9">
        <f>V67+W67+X67</f>
        <v>328.79730000000001</v>
      </c>
      <c r="Z67" s="26"/>
    </row>
    <row r="68" spans="21:27" ht="16.5" thickTop="1" thickBot="1" x14ac:dyDescent="0.3">
      <c r="W68" s="4" t="s">
        <v>9</v>
      </c>
      <c r="X68" s="5">
        <v>0.23849999999999999</v>
      </c>
      <c r="Y68" s="11">
        <f>Y67*X68</f>
        <v>78.418156049999993</v>
      </c>
      <c r="Z68" s="26"/>
    </row>
    <row r="69" spans="21:27" ht="16.5" thickTop="1" thickBot="1" x14ac:dyDescent="0.3">
      <c r="W69" s="4" t="s">
        <v>10</v>
      </c>
      <c r="X69" s="5">
        <v>4.8800000000000003E-2</v>
      </c>
      <c r="Y69" s="11">
        <f>Y67*X69</f>
        <v>16.045308240000001</v>
      </c>
      <c r="Z69" s="27"/>
    </row>
    <row r="70" spans="21:27" ht="16.5" thickTop="1" thickBot="1" x14ac:dyDescent="0.3">
      <c r="Y70" s="12">
        <f>SUM(Y67:Y69)</f>
        <v>423.26076429</v>
      </c>
      <c r="Z70" s="21">
        <f>Y70</f>
        <v>423.26076429</v>
      </c>
      <c r="AA70" s="10"/>
    </row>
    <row r="71" spans="21:27" ht="15.75" thickTop="1" x14ac:dyDescent="0.25">
      <c r="Z71" s="24"/>
      <c r="AA71" s="10"/>
    </row>
    <row r="72" spans="21:27" x14ac:dyDescent="0.25">
      <c r="Y72" s="12" t="s">
        <v>62</v>
      </c>
      <c r="Z72" s="12">
        <f>Z22+Z35+Z46+Z70</f>
        <v>50344.927005029997</v>
      </c>
      <c r="AA72" s="10"/>
    </row>
  </sheetData>
  <mergeCells count="5">
    <mergeCell ref="B3:M3"/>
    <mergeCell ref="B2:Y2"/>
    <mergeCell ref="E59:H59"/>
    <mergeCell ref="Q6:S6"/>
    <mergeCell ref="P3:Z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C8016-6B0A-4C72-9611-21FFDBF4FF98}">
  <sheetPr>
    <tabColor rgb="FF92D050"/>
  </sheetPr>
  <dimension ref="C2:T120"/>
  <sheetViews>
    <sheetView topLeftCell="A85" zoomScale="85" zoomScaleNormal="85" workbookViewId="0">
      <selection activeCell="S11" sqref="S11"/>
    </sheetView>
  </sheetViews>
  <sheetFormatPr defaultRowHeight="15" x14ac:dyDescent="0.25"/>
  <cols>
    <col min="8" max="8" width="12" bestFit="1" customWidth="1"/>
    <col min="10" max="10" width="12" bestFit="1" customWidth="1"/>
    <col min="11" max="11" width="13.140625" bestFit="1" customWidth="1"/>
    <col min="16" max="16" width="13.140625" customWidth="1"/>
    <col min="18" max="18" width="13.140625" customWidth="1"/>
    <col min="19" max="19" width="13.5703125" customWidth="1"/>
    <col min="20" max="20" width="13.140625" bestFit="1" customWidth="1"/>
  </cols>
  <sheetData>
    <row r="2" spans="3:19" x14ac:dyDescent="0.25">
      <c r="C2" s="30" t="s">
        <v>58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</row>
    <row r="3" spans="3:19" x14ac:dyDescent="0.25">
      <c r="E3" s="29" t="s">
        <v>63</v>
      </c>
      <c r="F3" s="29"/>
      <c r="G3" s="29"/>
      <c r="H3" s="29"/>
      <c r="I3" s="29"/>
      <c r="J3" s="29"/>
      <c r="K3" s="29"/>
      <c r="M3" s="26" t="s">
        <v>72</v>
      </c>
      <c r="N3" s="6"/>
      <c r="O3" s="6"/>
      <c r="P3" s="6"/>
    </row>
    <row r="4" spans="3:19" x14ac:dyDescent="0.25">
      <c r="M4" s="24"/>
    </row>
    <row r="5" spans="3:19" x14ac:dyDescent="0.25">
      <c r="H5" s="1" t="s">
        <v>5</v>
      </c>
      <c r="I5" s="1"/>
      <c r="M5" s="24"/>
      <c r="P5" s="1" t="s">
        <v>5</v>
      </c>
      <c r="Q5" s="1"/>
    </row>
    <row r="6" spans="3:19" x14ac:dyDescent="0.25">
      <c r="E6" t="s">
        <v>41</v>
      </c>
      <c r="G6" s="2" t="s">
        <v>2</v>
      </c>
      <c r="H6" s="15">
        <v>1934.36</v>
      </c>
      <c r="M6" s="24" t="s">
        <v>41</v>
      </c>
      <c r="O6" s="2" t="s">
        <v>2</v>
      </c>
      <c r="P6" s="15">
        <v>1934.36</v>
      </c>
    </row>
    <row r="7" spans="3:19" x14ac:dyDescent="0.25">
      <c r="G7" s="2" t="s">
        <v>3</v>
      </c>
      <c r="H7" s="15">
        <v>1934.36</v>
      </c>
      <c r="M7" s="24"/>
      <c r="O7" s="2" t="s">
        <v>3</v>
      </c>
      <c r="P7" s="15">
        <v>1934.36</v>
      </c>
    </row>
    <row r="8" spans="3:19" x14ac:dyDescent="0.25">
      <c r="G8" s="2" t="s">
        <v>13</v>
      </c>
      <c r="H8" s="15">
        <v>1934.36</v>
      </c>
      <c r="M8" s="24"/>
      <c r="O8" s="2" t="s">
        <v>13</v>
      </c>
      <c r="P8" s="15">
        <v>1934.36</v>
      </c>
    </row>
    <row r="9" spans="3:19" x14ac:dyDescent="0.25">
      <c r="G9" s="2" t="s">
        <v>14</v>
      </c>
      <c r="H9" s="15">
        <v>1934.36</v>
      </c>
      <c r="M9" s="24"/>
      <c r="O9" s="2" t="s">
        <v>14</v>
      </c>
      <c r="P9" s="15">
        <v>1934.36</v>
      </c>
    </row>
    <row r="10" spans="3:19" x14ac:dyDescent="0.25">
      <c r="G10" s="2" t="s">
        <v>15</v>
      </c>
      <c r="H10" s="15">
        <v>1934.36</v>
      </c>
      <c r="M10" s="24"/>
      <c r="O10" s="2" t="s">
        <v>15</v>
      </c>
      <c r="P10" s="15">
        <v>1934.36</v>
      </c>
    </row>
    <row r="11" spans="3:19" x14ac:dyDescent="0.25">
      <c r="G11" s="2" t="s">
        <v>16</v>
      </c>
      <c r="H11" s="15">
        <v>1934.36</v>
      </c>
      <c r="M11" s="24"/>
      <c r="O11" s="2" t="s">
        <v>16</v>
      </c>
      <c r="P11" s="15">
        <v>1934.36</v>
      </c>
    </row>
    <row r="12" spans="3:19" x14ac:dyDescent="0.25">
      <c r="G12" s="2" t="s">
        <v>17</v>
      </c>
      <c r="H12" s="15">
        <v>1934.36</v>
      </c>
      <c r="M12" s="24"/>
      <c r="O12" s="2" t="s">
        <v>17</v>
      </c>
      <c r="P12" s="15">
        <v>1934.36</v>
      </c>
    </row>
    <row r="13" spans="3:19" x14ac:dyDescent="0.25">
      <c r="G13" s="2" t="s">
        <v>18</v>
      </c>
      <c r="H13" s="15">
        <v>1934.36</v>
      </c>
      <c r="M13" s="24"/>
      <c r="O13" s="2" t="s">
        <v>18</v>
      </c>
      <c r="P13" s="15">
        <v>1934.36</v>
      </c>
    </row>
    <row r="14" spans="3:19" x14ac:dyDescent="0.25">
      <c r="G14" s="2" t="s">
        <v>19</v>
      </c>
      <c r="H14" s="15">
        <v>1934.36</v>
      </c>
      <c r="M14" s="24"/>
      <c r="O14" s="2" t="s">
        <v>19</v>
      </c>
      <c r="P14" s="15">
        <v>1934.36</v>
      </c>
    </row>
    <row r="15" spans="3:19" x14ac:dyDescent="0.25">
      <c r="G15" s="2" t="s">
        <v>22</v>
      </c>
      <c r="H15" s="15">
        <v>1934.36</v>
      </c>
      <c r="M15" s="24"/>
      <c r="O15" s="2" t="s">
        <v>22</v>
      </c>
      <c r="P15" s="15">
        <v>1934.36</v>
      </c>
    </row>
    <row r="16" spans="3:19" x14ac:dyDescent="0.25">
      <c r="G16" s="2" t="s">
        <v>29</v>
      </c>
      <c r="H16" s="15">
        <v>1934.36</v>
      </c>
      <c r="M16" s="24"/>
      <c r="O16" s="2" t="s">
        <v>29</v>
      </c>
      <c r="P16" s="15">
        <v>1934.36</v>
      </c>
    </row>
    <row r="17" spans="5:19" x14ac:dyDescent="0.25">
      <c r="G17" s="2" t="s">
        <v>30</v>
      </c>
      <c r="H17" s="15">
        <v>1934.36</v>
      </c>
      <c r="M17" s="24"/>
      <c r="O17" s="2" t="s">
        <v>30</v>
      </c>
      <c r="P17" s="15">
        <v>1934.36</v>
      </c>
    </row>
    <row r="18" spans="5:19" x14ac:dyDescent="0.25">
      <c r="G18" s="8" t="s">
        <v>31</v>
      </c>
      <c r="H18" s="10">
        <f>H17</f>
        <v>1934.36</v>
      </c>
      <c r="M18" s="24"/>
      <c r="O18" s="8" t="s">
        <v>31</v>
      </c>
      <c r="P18" s="10">
        <f>P17</f>
        <v>1934.36</v>
      </c>
    </row>
    <row r="19" spans="5:19" ht="15.75" thickBot="1" x14ac:dyDescent="0.3">
      <c r="H19" s="10">
        <f>SUM(H6:H18)</f>
        <v>25146.680000000004</v>
      </c>
      <c r="J19" s="10">
        <f>H19</f>
        <v>25146.680000000004</v>
      </c>
      <c r="M19" s="24"/>
      <c r="P19" s="10">
        <f>SUM(P6:P18)</f>
        <v>25146.680000000004</v>
      </c>
      <c r="R19" s="10">
        <f>P19</f>
        <v>25146.680000000004</v>
      </c>
    </row>
    <row r="20" spans="5:19" ht="16.5" thickTop="1" thickBot="1" x14ac:dyDescent="0.3">
      <c r="G20" s="4" t="s">
        <v>9</v>
      </c>
      <c r="H20" s="5">
        <v>0.23849999999999999</v>
      </c>
      <c r="I20" s="4"/>
      <c r="J20" s="11">
        <f>J19*H20</f>
        <v>5997.4831800000011</v>
      </c>
      <c r="M20" s="24"/>
      <c r="O20" s="4" t="s">
        <v>9</v>
      </c>
      <c r="P20" s="5">
        <v>0.23849999999999999</v>
      </c>
      <c r="Q20" s="4"/>
      <c r="R20" s="11">
        <f>R19*P20</f>
        <v>5997.4831800000011</v>
      </c>
    </row>
    <row r="21" spans="5:19" ht="16.5" thickTop="1" thickBot="1" x14ac:dyDescent="0.3">
      <c r="G21" s="4" t="s">
        <v>10</v>
      </c>
      <c r="H21" s="5">
        <v>4.8800000000000003E-2</v>
      </c>
      <c r="I21" s="4"/>
      <c r="J21" s="11">
        <f>J19*H21</f>
        <v>1227.1579840000002</v>
      </c>
      <c r="M21" s="24"/>
      <c r="O21" s="4" t="s">
        <v>10</v>
      </c>
      <c r="P21" s="5">
        <v>4.8800000000000003E-2</v>
      </c>
      <c r="Q21" s="4"/>
      <c r="R21" s="11">
        <f>R19*P21</f>
        <v>1227.1579840000002</v>
      </c>
    </row>
    <row r="22" spans="5:19" ht="16.5" thickTop="1" thickBot="1" x14ac:dyDescent="0.3">
      <c r="I22" s="6"/>
      <c r="J22" s="12">
        <f>SUM(J19:J21)</f>
        <v>32371.321164000005</v>
      </c>
      <c r="K22" s="12">
        <f>J22</f>
        <v>32371.321164000005</v>
      </c>
      <c r="M22" s="24"/>
      <c r="Q22" s="6"/>
      <c r="R22" s="12">
        <f>SUM(R19:R21)</f>
        <v>32371.321164000005</v>
      </c>
      <c r="S22" s="20">
        <f>R22</f>
        <v>32371.321164000005</v>
      </c>
    </row>
    <row r="23" spans="5:19" ht="15.75" thickTop="1" x14ac:dyDescent="0.25">
      <c r="M23" s="24"/>
    </row>
    <row r="24" spans="5:19" x14ac:dyDescent="0.25">
      <c r="E24" t="s">
        <v>42</v>
      </c>
      <c r="G24" s="2" t="s">
        <v>2</v>
      </c>
      <c r="H24" s="15">
        <v>1672.74</v>
      </c>
      <c r="I24" s="10"/>
      <c r="M24" s="24" t="s">
        <v>46</v>
      </c>
    </row>
    <row r="25" spans="5:19" x14ac:dyDescent="0.25">
      <c r="G25" s="2" t="s">
        <v>3</v>
      </c>
      <c r="H25" s="15">
        <v>1672.74</v>
      </c>
      <c r="I25" s="10"/>
      <c r="M25" s="24"/>
      <c r="O25" s="2" t="s">
        <v>2</v>
      </c>
      <c r="P25" s="2">
        <v>1782.74</v>
      </c>
      <c r="Q25" s="2"/>
    </row>
    <row r="26" spans="5:19" x14ac:dyDescent="0.25">
      <c r="G26" s="2" t="s">
        <v>13</v>
      </c>
      <c r="H26" s="15">
        <v>1672.74</v>
      </c>
      <c r="I26" s="10"/>
      <c r="M26" s="24"/>
      <c r="O26" s="2" t="s">
        <v>3</v>
      </c>
      <c r="P26" s="2">
        <v>1782.74</v>
      </c>
      <c r="Q26" s="2"/>
    </row>
    <row r="27" spans="5:19" x14ac:dyDescent="0.25">
      <c r="G27" s="2" t="s">
        <v>14</v>
      </c>
      <c r="H27" s="15">
        <v>1672.74</v>
      </c>
      <c r="I27" s="10"/>
      <c r="M27" s="24"/>
      <c r="O27" s="2" t="s">
        <v>13</v>
      </c>
      <c r="P27" s="2">
        <v>1782.74</v>
      </c>
      <c r="Q27" s="2"/>
    </row>
    <row r="28" spans="5:19" x14ac:dyDescent="0.25">
      <c r="G28" s="2" t="s">
        <v>15</v>
      </c>
      <c r="H28" s="15">
        <v>1672.74</v>
      </c>
      <c r="I28" s="10"/>
      <c r="M28" s="24"/>
      <c r="O28" s="2" t="s">
        <v>14</v>
      </c>
      <c r="P28" s="2">
        <v>1782.74</v>
      </c>
      <c r="Q28" s="2"/>
    </row>
    <row r="29" spans="5:19" x14ac:dyDescent="0.25">
      <c r="G29" s="2" t="s">
        <v>16</v>
      </c>
      <c r="H29" s="15">
        <v>1672.74</v>
      </c>
      <c r="I29" s="10"/>
      <c r="M29" s="24"/>
      <c r="O29" s="2" t="s">
        <v>15</v>
      </c>
      <c r="P29" s="2">
        <v>1782.74</v>
      </c>
      <c r="Q29" s="2"/>
    </row>
    <row r="30" spans="5:19" x14ac:dyDescent="0.25">
      <c r="G30" s="2" t="s">
        <v>17</v>
      </c>
      <c r="H30" s="15">
        <v>1672.74</v>
      </c>
      <c r="I30" s="10"/>
      <c r="M30" s="24"/>
      <c r="O30" s="2" t="s">
        <v>16</v>
      </c>
      <c r="P30" s="2">
        <v>1782.74</v>
      </c>
      <c r="Q30" s="2"/>
    </row>
    <row r="31" spans="5:19" x14ac:dyDescent="0.25">
      <c r="G31" s="2" t="s">
        <v>18</v>
      </c>
      <c r="H31" s="15">
        <v>1672.74</v>
      </c>
      <c r="I31" s="10"/>
      <c r="M31" s="24"/>
      <c r="O31" s="2" t="s">
        <v>17</v>
      </c>
      <c r="P31" s="2">
        <v>1782.74</v>
      </c>
      <c r="Q31" s="2"/>
    </row>
    <row r="32" spans="5:19" x14ac:dyDescent="0.25">
      <c r="G32" s="2" t="s">
        <v>19</v>
      </c>
      <c r="H32" s="15">
        <v>1672.74</v>
      </c>
      <c r="I32" s="10"/>
      <c r="M32" s="24"/>
      <c r="O32" s="2" t="s">
        <v>18</v>
      </c>
      <c r="P32" s="2">
        <v>1782.74</v>
      </c>
      <c r="Q32" s="2"/>
    </row>
    <row r="33" spans="5:19" x14ac:dyDescent="0.25">
      <c r="G33" s="2" t="s">
        <v>22</v>
      </c>
      <c r="H33" s="15">
        <v>1672.74</v>
      </c>
      <c r="I33" s="10"/>
      <c r="M33" s="24"/>
      <c r="O33" s="2" t="s">
        <v>19</v>
      </c>
      <c r="P33" s="2">
        <v>1782.74</v>
      </c>
      <c r="Q33" s="2"/>
    </row>
    <row r="34" spans="5:19" x14ac:dyDescent="0.25">
      <c r="G34" s="2" t="s">
        <v>29</v>
      </c>
      <c r="H34" s="15">
        <v>1672.74</v>
      </c>
      <c r="I34" s="10"/>
      <c r="M34" s="24"/>
      <c r="O34" s="2" t="s">
        <v>22</v>
      </c>
      <c r="P34" s="2">
        <v>1782.74</v>
      </c>
      <c r="Q34" s="2"/>
    </row>
    <row r="35" spans="5:19" x14ac:dyDescent="0.25">
      <c r="G35" s="2" t="s">
        <v>30</v>
      </c>
      <c r="H35" s="15">
        <v>1672.74</v>
      </c>
      <c r="I35" s="10"/>
      <c r="M35" s="24"/>
      <c r="O35" s="2" t="s">
        <v>29</v>
      </c>
      <c r="P35" s="2">
        <v>1782.74</v>
      </c>
    </row>
    <row r="36" spans="5:19" x14ac:dyDescent="0.25">
      <c r="G36" s="2" t="s">
        <v>31</v>
      </c>
      <c r="H36" s="15">
        <v>1672.74</v>
      </c>
      <c r="I36" s="10"/>
      <c r="M36" s="24"/>
      <c r="O36" s="7" t="s">
        <v>30</v>
      </c>
      <c r="P36" s="2">
        <v>1782.74</v>
      </c>
    </row>
    <row r="37" spans="5:19" ht="15.75" thickBot="1" x14ac:dyDescent="0.3">
      <c r="H37" s="10">
        <f>SUM(H24:H36)</f>
        <v>21745.620000000006</v>
      </c>
      <c r="I37" s="10"/>
      <c r="J37" s="10">
        <f>H37</f>
        <v>21745.620000000006</v>
      </c>
      <c r="M37" s="24"/>
      <c r="O37" s="7" t="s">
        <v>45</v>
      </c>
      <c r="P37" s="2">
        <v>1782.74</v>
      </c>
    </row>
    <row r="38" spans="5:19" ht="16.5" thickTop="1" thickBot="1" x14ac:dyDescent="0.3">
      <c r="G38" s="4" t="s">
        <v>9</v>
      </c>
      <c r="H38" s="5">
        <v>0.23849999999999999</v>
      </c>
      <c r="I38" s="4"/>
      <c r="J38" s="11">
        <f>J37*H38</f>
        <v>5186.3303700000015</v>
      </c>
      <c r="M38" s="24"/>
      <c r="P38" s="10">
        <f>SUM(P25:P37)</f>
        <v>23175.620000000006</v>
      </c>
      <c r="Q38" s="10"/>
      <c r="R38" s="10">
        <f>P38</f>
        <v>23175.620000000006</v>
      </c>
    </row>
    <row r="39" spans="5:19" ht="16.5" thickTop="1" thickBot="1" x14ac:dyDescent="0.3">
      <c r="G39" s="4" t="s">
        <v>10</v>
      </c>
      <c r="H39" s="5">
        <v>4.8800000000000003E-2</v>
      </c>
      <c r="I39" s="4"/>
      <c r="J39" s="11">
        <f>J37*H39</f>
        <v>1061.1862560000004</v>
      </c>
      <c r="M39" s="24"/>
      <c r="O39" s="4" t="s">
        <v>9</v>
      </c>
      <c r="P39" s="5">
        <v>0.23849999999999999</v>
      </c>
      <c r="Q39" s="4"/>
      <c r="R39" s="11">
        <f>R38*P39</f>
        <v>5527.3853700000009</v>
      </c>
    </row>
    <row r="40" spans="5:19" ht="16.5" thickTop="1" thickBot="1" x14ac:dyDescent="0.3">
      <c r="I40" s="6"/>
      <c r="J40" s="12">
        <f>SUM(J37:J39)</f>
        <v>27993.136626000007</v>
      </c>
      <c r="K40" s="20">
        <f>J40</f>
        <v>27993.136626000007</v>
      </c>
      <c r="M40" s="24"/>
      <c r="O40" s="4" t="s">
        <v>10</v>
      </c>
      <c r="P40" s="5">
        <v>4.8800000000000003E-2</v>
      </c>
      <c r="Q40" s="4"/>
      <c r="R40" s="11">
        <f>R38*P40</f>
        <v>1130.9702560000003</v>
      </c>
    </row>
    <row r="41" spans="5:19" ht="16.5" thickTop="1" thickBot="1" x14ac:dyDescent="0.3">
      <c r="M41" s="24"/>
      <c r="Q41" s="6"/>
      <c r="R41" s="12">
        <f>SUM(R38:R40)</f>
        <v>29833.975626000007</v>
      </c>
      <c r="S41" s="20">
        <f>R41</f>
        <v>29833.975626000007</v>
      </c>
    </row>
    <row r="42" spans="5:19" ht="15.75" thickTop="1" x14ac:dyDescent="0.25">
      <c r="E42" t="s">
        <v>43</v>
      </c>
      <c r="G42" s="2" t="s">
        <v>2</v>
      </c>
      <c r="H42" s="16">
        <v>1672.74</v>
      </c>
      <c r="M42" s="24"/>
    </row>
    <row r="43" spans="5:19" x14ac:dyDescent="0.25">
      <c r="G43" s="2" t="s">
        <v>3</v>
      </c>
      <c r="H43" s="16">
        <v>1672.74</v>
      </c>
      <c r="M43" s="24"/>
    </row>
    <row r="44" spans="5:19" x14ac:dyDescent="0.25">
      <c r="G44" s="2" t="s">
        <v>13</v>
      </c>
      <c r="H44" s="16">
        <v>1672.74</v>
      </c>
      <c r="M44" s="24" t="s">
        <v>46</v>
      </c>
    </row>
    <row r="45" spans="5:19" ht="15" customHeight="1" x14ac:dyDescent="0.25">
      <c r="G45" s="2" t="s">
        <v>14</v>
      </c>
      <c r="H45" s="16">
        <v>1672.74</v>
      </c>
      <c r="M45" s="31" t="s">
        <v>64</v>
      </c>
      <c r="N45" s="32"/>
      <c r="O45" s="2" t="s">
        <v>2</v>
      </c>
      <c r="P45" s="2">
        <v>1782.74</v>
      </c>
      <c r="Q45" s="2"/>
    </row>
    <row r="46" spans="5:19" x14ac:dyDescent="0.25">
      <c r="G46" s="2" t="s">
        <v>15</v>
      </c>
      <c r="H46" s="16">
        <v>1586.21</v>
      </c>
      <c r="M46" s="31"/>
      <c r="N46" s="32"/>
      <c r="O46" s="2" t="s">
        <v>3</v>
      </c>
      <c r="P46" s="2">
        <v>1782.74</v>
      </c>
      <c r="Q46" s="2"/>
    </row>
    <row r="47" spans="5:19" x14ac:dyDescent="0.25">
      <c r="G47" s="2" t="s">
        <v>16</v>
      </c>
      <c r="H47" s="16">
        <v>1586.21</v>
      </c>
      <c r="M47" s="24"/>
      <c r="O47" s="2" t="s">
        <v>13</v>
      </c>
      <c r="P47" s="2">
        <v>1782.74</v>
      </c>
      <c r="Q47" s="2"/>
    </row>
    <row r="48" spans="5:19" x14ac:dyDescent="0.25">
      <c r="G48" s="2" t="s">
        <v>17</v>
      </c>
      <c r="H48" s="16">
        <v>1586.21</v>
      </c>
      <c r="M48" s="24"/>
      <c r="O48" s="2" t="s">
        <v>14</v>
      </c>
      <c r="P48" s="2">
        <v>1782.74</v>
      </c>
      <c r="Q48" s="2"/>
    </row>
    <row r="49" spans="5:19" x14ac:dyDescent="0.25">
      <c r="G49" s="2" t="s">
        <v>18</v>
      </c>
      <c r="H49" s="16">
        <v>1586.21</v>
      </c>
      <c r="M49" s="24"/>
      <c r="O49" s="2" t="s">
        <v>15</v>
      </c>
      <c r="P49" s="2">
        <v>1782.74</v>
      </c>
      <c r="Q49" s="2"/>
    </row>
    <row r="50" spans="5:19" x14ac:dyDescent="0.25">
      <c r="G50" s="2" t="s">
        <v>19</v>
      </c>
      <c r="H50" s="16">
        <v>1586.21</v>
      </c>
      <c r="M50" s="24"/>
      <c r="O50" s="2" t="s">
        <v>16</v>
      </c>
      <c r="P50" s="2">
        <v>1782.74</v>
      </c>
      <c r="Q50" s="2"/>
    </row>
    <row r="51" spans="5:19" x14ac:dyDescent="0.25">
      <c r="G51" s="2" t="s">
        <v>22</v>
      </c>
      <c r="H51" s="16">
        <v>1586.21</v>
      </c>
      <c r="M51" s="24"/>
      <c r="O51" s="2" t="s">
        <v>17</v>
      </c>
      <c r="P51" s="2">
        <v>1782.74</v>
      </c>
      <c r="Q51" s="2"/>
    </row>
    <row r="52" spans="5:19" x14ac:dyDescent="0.25">
      <c r="G52" s="2" t="s">
        <v>29</v>
      </c>
      <c r="H52" s="16">
        <v>1586.21</v>
      </c>
      <c r="M52" s="24"/>
      <c r="O52" s="2" t="s">
        <v>18</v>
      </c>
      <c r="P52" s="2">
        <v>1782.74</v>
      </c>
      <c r="Q52" s="2"/>
    </row>
    <row r="53" spans="5:19" x14ac:dyDescent="0.25">
      <c r="G53" s="2" t="s">
        <v>30</v>
      </c>
      <c r="H53" s="16">
        <v>1586.21</v>
      </c>
      <c r="M53" s="24"/>
      <c r="O53" s="2" t="s">
        <v>19</v>
      </c>
      <c r="P53" s="2">
        <v>1782.74</v>
      </c>
      <c r="Q53" s="2"/>
    </row>
    <row r="54" spans="5:19" x14ac:dyDescent="0.25">
      <c r="G54" s="2" t="s">
        <v>31</v>
      </c>
      <c r="H54" s="17">
        <f>(H42+H43+H44+H45+H46+H47+H48+H49+H50+H51+H52+H53)/12</f>
        <v>1615.0533333333331</v>
      </c>
      <c r="J54" s="10"/>
      <c r="M54" s="24"/>
      <c r="O54" s="2" t="s">
        <v>22</v>
      </c>
      <c r="P54" s="2">
        <v>1782.74</v>
      </c>
      <c r="Q54" s="2"/>
    </row>
    <row r="55" spans="5:19" ht="15.75" thickBot="1" x14ac:dyDescent="0.3">
      <c r="H55" s="10">
        <f>SUM(H42:H54)</f>
        <v>20995.693333333329</v>
      </c>
      <c r="J55" s="10">
        <f>H55</f>
        <v>20995.693333333329</v>
      </c>
      <c r="M55" s="24"/>
      <c r="O55" s="2" t="s">
        <v>29</v>
      </c>
      <c r="P55" s="2">
        <v>1782.74</v>
      </c>
    </row>
    <row r="56" spans="5:19" ht="16.5" thickTop="1" thickBot="1" x14ac:dyDescent="0.3">
      <c r="G56" s="4" t="s">
        <v>9</v>
      </c>
      <c r="H56" s="5">
        <v>0.23849999999999999</v>
      </c>
      <c r="I56" s="4"/>
      <c r="J56" s="11">
        <f>J55*H56</f>
        <v>5007.4728599999989</v>
      </c>
      <c r="M56" s="24"/>
      <c r="O56" s="7" t="s">
        <v>30</v>
      </c>
      <c r="P56" s="2">
        <v>1782.74</v>
      </c>
    </row>
    <row r="57" spans="5:19" ht="16.5" thickTop="1" thickBot="1" x14ac:dyDescent="0.3">
      <c r="G57" s="4" t="s">
        <v>10</v>
      </c>
      <c r="H57" s="5">
        <v>4.8800000000000003E-2</v>
      </c>
      <c r="I57" s="4"/>
      <c r="J57" s="11">
        <f>J55*H57</f>
        <v>1024.5898346666665</v>
      </c>
      <c r="M57" s="24"/>
      <c r="O57" s="7" t="s">
        <v>45</v>
      </c>
      <c r="P57" s="2">
        <v>1782.74</v>
      </c>
    </row>
    <row r="58" spans="5:19" ht="16.5" thickTop="1" thickBot="1" x14ac:dyDescent="0.3">
      <c r="I58" s="6"/>
      <c r="J58" s="12">
        <f>SUM(J55:J57)</f>
        <v>27027.756027999993</v>
      </c>
      <c r="K58" s="20">
        <f>J58</f>
        <v>27027.756027999993</v>
      </c>
      <c r="M58" s="24"/>
      <c r="P58" s="10">
        <f>SUM(P45:P57)</f>
        <v>23175.620000000006</v>
      </c>
      <c r="Q58" s="10"/>
      <c r="R58" s="10">
        <f>P58</f>
        <v>23175.620000000006</v>
      </c>
    </row>
    <row r="59" spans="5:19" ht="16.5" thickTop="1" thickBot="1" x14ac:dyDescent="0.3">
      <c r="M59" s="24"/>
      <c r="O59" s="4" t="s">
        <v>9</v>
      </c>
      <c r="P59" s="5">
        <v>0.23849999999999999</v>
      </c>
      <c r="Q59" s="4"/>
      <c r="R59" s="11">
        <f>R58*P59</f>
        <v>5527.3853700000009</v>
      </c>
    </row>
    <row r="60" spans="5:19" ht="16.5" thickTop="1" thickBot="1" x14ac:dyDescent="0.3">
      <c r="E60" t="s">
        <v>44</v>
      </c>
      <c r="G60" s="2" t="s">
        <v>2</v>
      </c>
      <c r="H60" s="2">
        <v>1586.21</v>
      </c>
      <c r="I60" s="2"/>
      <c r="M60" s="24"/>
      <c r="O60" s="4" t="s">
        <v>10</v>
      </c>
      <c r="P60" s="5">
        <v>4.8800000000000003E-2</v>
      </c>
      <c r="Q60" s="4"/>
      <c r="R60" s="11">
        <f>R58*P60</f>
        <v>1130.9702560000003</v>
      </c>
    </row>
    <row r="61" spans="5:19" ht="16.5" thickTop="1" thickBot="1" x14ac:dyDescent="0.3">
      <c r="G61" s="2" t="s">
        <v>3</v>
      </c>
      <c r="H61" s="2">
        <v>1586.21</v>
      </c>
      <c r="I61" s="2"/>
      <c r="M61" s="24"/>
      <c r="Q61" s="6"/>
      <c r="R61" s="12">
        <f>SUM(R58:R60)</f>
        <v>29833.975626000007</v>
      </c>
      <c r="S61" s="20">
        <f>R61</f>
        <v>29833.975626000007</v>
      </c>
    </row>
    <row r="62" spans="5:19" ht="15.75" thickTop="1" x14ac:dyDescent="0.25">
      <c r="G62" s="2" t="s">
        <v>13</v>
      </c>
      <c r="H62" s="2">
        <v>1586.21</v>
      </c>
      <c r="I62" s="2"/>
      <c r="M62" s="24"/>
    </row>
    <row r="63" spans="5:19" x14ac:dyDescent="0.25">
      <c r="G63" s="2" t="s">
        <v>14</v>
      </c>
      <c r="H63" s="2">
        <v>1586.21</v>
      </c>
      <c r="I63" s="2"/>
      <c r="M63" s="24"/>
    </row>
    <row r="64" spans="5:19" x14ac:dyDescent="0.25">
      <c r="G64" s="2" t="s">
        <v>15</v>
      </c>
      <c r="H64" s="2">
        <v>1586.21</v>
      </c>
      <c r="I64" s="2"/>
      <c r="M64" s="24" t="s">
        <v>49</v>
      </c>
    </row>
    <row r="65" spans="5:18" x14ac:dyDescent="0.25">
      <c r="G65" s="2" t="s">
        <v>16</v>
      </c>
      <c r="H65" s="2">
        <v>1586.21</v>
      </c>
      <c r="I65" s="2"/>
      <c r="M65" s="24"/>
      <c r="O65" s="2" t="s">
        <v>2</v>
      </c>
      <c r="P65" s="2">
        <v>1586.21</v>
      </c>
      <c r="Q65" s="2"/>
    </row>
    <row r="66" spans="5:18" x14ac:dyDescent="0.25">
      <c r="G66" s="2" t="s">
        <v>17</v>
      </c>
      <c r="H66" s="2">
        <v>1586.21</v>
      </c>
      <c r="I66" s="2"/>
      <c r="M66" s="24"/>
      <c r="O66" s="2" t="s">
        <v>3</v>
      </c>
      <c r="P66" s="2">
        <v>1586.21</v>
      </c>
      <c r="Q66" s="2"/>
    </row>
    <row r="67" spans="5:18" x14ac:dyDescent="0.25">
      <c r="G67" s="2" t="s">
        <v>18</v>
      </c>
      <c r="H67" s="2">
        <v>1586.21</v>
      </c>
      <c r="I67" s="2"/>
      <c r="M67" s="24"/>
      <c r="O67" s="2" t="s">
        <v>13</v>
      </c>
      <c r="P67" s="2">
        <v>1586.21</v>
      </c>
      <c r="Q67" s="2"/>
    </row>
    <row r="68" spans="5:18" x14ac:dyDescent="0.25">
      <c r="G68" s="2" t="s">
        <v>19</v>
      </c>
      <c r="H68" s="2">
        <v>1586.21</v>
      </c>
      <c r="I68" s="2"/>
      <c r="M68" s="24"/>
      <c r="O68" s="2" t="s">
        <v>14</v>
      </c>
      <c r="P68" s="2">
        <v>1586.21</v>
      </c>
      <c r="Q68" s="2"/>
    </row>
    <row r="69" spans="5:18" x14ac:dyDescent="0.25">
      <c r="G69" s="2" t="s">
        <v>22</v>
      </c>
      <c r="H69" s="2">
        <v>1586.21</v>
      </c>
      <c r="I69" s="2"/>
      <c r="M69" s="24"/>
      <c r="O69" s="2" t="s">
        <v>15</v>
      </c>
      <c r="P69" s="2">
        <v>1586.21</v>
      </c>
      <c r="Q69" s="2"/>
    </row>
    <row r="70" spans="5:18" x14ac:dyDescent="0.25">
      <c r="G70" s="2" t="s">
        <v>29</v>
      </c>
      <c r="H70" s="2">
        <v>1586.21</v>
      </c>
      <c r="M70" s="24"/>
      <c r="O70" s="2" t="s">
        <v>16</v>
      </c>
      <c r="P70" s="2">
        <v>1586.21</v>
      </c>
      <c r="Q70" s="2"/>
    </row>
    <row r="71" spans="5:18" x14ac:dyDescent="0.25">
      <c r="G71" s="7" t="s">
        <v>30</v>
      </c>
      <c r="H71" s="2">
        <v>1586.21</v>
      </c>
      <c r="M71" s="24"/>
      <c r="O71" s="2" t="s">
        <v>17</v>
      </c>
      <c r="P71" s="2">
        <v>1586.21</v>
      </c>
      <c r="Q71" s="2"/>
    </row>
    <row r="72" spans="5:18" x14ac:dyDescent="0.25">
      <c r="G72" s="7" t="s">
        <v>45</v>
      </c>
      <c r="H72" s="2">
        <v>1586.21</v>
      </c>
      <c r="M72" s="24"/>
      <c r="O72" s="2" t="s">
        <v>18</v>
      </c>
      <c r="P72" s="2">
        <v>1586.21</v>
      </c>
      <c r="Q72" s="2"/>
    </row>
    <row r="73" spans="5:18" ht="15.75" thickBot="1" x14ac:dyDescent="0.3">
      <c r="H73" s="10">
        <f>SUM(H60:H72)</f>
        <v>20620.729999999996</v>
      </c>
      <c r="I73" s="10"/>
      <c r="J73" s="10">
        <f>H73</f>
        <v>20620.729999999996</v>
      </c>
      <c r="M73" s="24"/>
      <c r="O73" s="2" t="s">
        <v>19</v>
      </c>
      <c r="P73" s="2">
        <v>1586.21</v>
      </c>
      <c r="Q73" s="2"/>
    </row>
    <row r="74" spans="5:18" ht="16.5" thickTop="1" thickBot="1" x14ac:dyDescent="0.3">
      <c r="G74" s="4" t="s">
        <v>9</v>
      </c>
      <c r="H74" s="5">
        <v>0.23849999999999999</v>
      </c>
      <c r="I74" s="4"/>
      <c r="J74" s="11">
        <f>J73*H74</f>
        <v>4918.044104999999</v>
      </c>
      <c r="M74" s="24"/>
      <c r="O74" s="2" t="s">
        <v>22</v>
      </c>
      <c r="P74" s="2">
        <v>1586.21</v>
      </c>
      <c r="Q74" s="2"/>
    </row>
    <row r="75" spans="5:18" ht="16.5" thickTop="1" thickBot="1" x14ac:dyDescent="0.3">
      <c r="G75" s="4" t="s">
        <v>10</v>
      </c>
      <c r="H75" s="5">
        <v>4.8800000000000003E-2</v>
      </c>
      <c r="I75" s="4"/>
      <c r="J75" s="11">
        <f>J73*H75</f>
        <v>1006.2916239999998</v>
      </c>
      <c r="M75" s="24"/>
      <c r="O75" s="2" t="s">
        <v>29</v>
      </c>
      <c r="P75" s="2">
        <v>1586.21</v>
      </c>
    </row>
    <row r="76" spans="5:18" ht="16.5" thickTop="1" thickBot="1" x14ac:dyDescent="0.3">
      <c r="I76" s="6"/>
      <c r="J76" s="12">
        <f>SUM(J73:J75)</f>
        <v>26545.065728999998</v>
      </c>
      <c r="K76" s="20">
        <f>J76</f>
        <v>26545.065728999998</v>
      </c>
      <c r="M76" s="24"/>
      <c r="O76" s="7" t="s">
        <v>30</v>
      </c>
      <c r="P76" s="2">
        <v>1586.21</v>
      </c>
    </row>
    <row r="77" spans="5:18" ht="15.75" thickTop="1" x14ac:dyDescent="0.25">
      <c r="M77" s="24"/>
      <c r="O77" s="7" t="s">
        <v>45</v>
      </c>
      <c r="P77" s="2">
        <v>1586.21</v>
      </c>
    </row>
    <row r="78" spans="5:18" ht="15.75" thickBot="1" x14ac:dyDescent="0.3">
      <c r="M78" s="24"/>
      <c r="P78" s="10">
        <f>SUM(P65:P77)</f>
        <v>20620.729999999996</v>
      </c>
      <c r="Q78" s="10"/>
      <c r="R78" s="10">
        <f>P78</f>
        <v>20620.729999999996</v>
      </c>
    </row>
    <row r="79" spans="5:18" ht="16.5" thickTop="1" thickBot="1" x14ac:dyDescent="0.3">
      <c r="E79" t="s">
        <v>47</v>
      </c>
      <c r="M79" s="24"/>
      <c r="O79" s="4" t="s">
        <v>9</v>
      </c>
      <c r="P79" s="5">
        <v>0.23849999999999999</v>
      </c>
      <c r="Q79" s="4"/>
      <c r="R79" s="11">
        <f>R78*P79</f>
        <v>4918.044104999999</v>
      </c>
    </row>
    <row r="80" spans="5:18" ht="16.5" thickTop="1" thickBot="1" x14ac:dyDescent="0.3">
      <c r="G80" s="2" t="s">
        <v>2</v>
      </c>
      <c r="H80" s="2">
        <v>1586.21</v>
      </c>
      <c r="I80" s="2"/>
      <c r="M80" s="24"/>
      <c r="O80" s="4" t="s">
        <v>10</v>
      </c>
      <c r="P80" s="5">
        <v>4.8800000000000003E-2</v>
      </c>
      <c r="Q80" s="4"/>
      <c r="R80" s="11">
        <f>R78*P80</f>
        <v>1006.2916239999998</v>
      </c>
    </row>
    <row r="81" spans="7:19" ht="16.5" thickTop="1" thickBot="1" x14ac:dyDescent="0.3">
      <c r="G81" s="2" t="s">
        <v>3</v>
      </c>
      <c r="H81" s="2">
        <v>1586.21</v>
      </c>
      <c r="I81" s="2"/>
      <c r="M81" s="24"/>
      <c r="Q81" s="6"/>
      <c r="R81" s="12">
        <f>SUM(R78:R80)</f>
        <v>26545.065728999998</v>
      </c>
      <c r="S81" s="20">
        <f>R81</f>
        <v>26545.065728999998</v>
      </c>
    </row>
    <row r="82" spans="7:19" ht="15.75" thickTop="1" x14ac:dyDescent="0.25">
      <c r="G82" s="2" t="s">
        <v>13</v>
      </c>
      <c r="H82" s="2">
        <v>1586.21</v>
      </c>
      <c r="I82" s="2"/>
      <c r="M82" s="24"/>
    </row>
    <row r="83" spans="7:19" x14ac:dyDescent="0.25">
      <c r="G83" s="2" t="s">
        <v>14</v>
      </c>
      <c r="H83" s="2">
        <v>1586.21</v>
      </c>
      <c r="I83" s="2"/>
      <c r="M83" s="24" t="s">
        <v>41</v>
      </c>
    </row>
    <row r="84" spans="7:19" x14ac:dyDescent="0.25">
      <c r="G84" s="2" t="s">
        <v>15</v>
      </c>
      <c r="H84" s="2">
        <v>1586.21</v>
      </c>
      <c r="I84" s="2"/>
      <c r="M84" s="24"/>
      <c r="P84" s="1" t="s">
        <v>5</v>
      </c>
      <c r="Q84" s="1"/>
    </row>
    <row r="85" spans="7:19" x14ac:dyDescent="0.25">
      <c r="G85" s="2" t="s">
        <v>16</v>
      </c>
      <c r="H85" s="2">
        <v>1586.21</v>
      </c>
      <c r="I85" s="2"/>
      <c r="M85" s="31" t="s">
        <v>64</v>
      </c>
      <c r="N85" s="32"/>
      <c r="O85" s="2" t="s">
        <v>2</v>
      </c>
      <c r="P85" s="15">
        <v>1934.36</v>
      </c>
    </row>
    <row r="86" spans="7:19" x14ac:dyDescent="0.25">
      <c r="G86" s="2" t="s">
        <v>17</v>
      </c>
      <c r="H86" s="2">
        <v>1586.21</v>
      </c>
      <c r="I86" s="2"/>
      <c r="M86" s="31"/>
      <c r="N86" s="32"/>
      <c r="O86" s="2" t="s">
        <v>3</v>
      </c>
      <c r="P86" s="15">
        <v>1934.36</v>
      </c>
    </row>
    <row r="87" spans="7:19" x14ac:dyDescent="0.25">
      <c r="G87" s="2" t="s">
        <v>18</v>
      </c>
      <c r="H87" s="2">
        <v>1586.21</v>
      </c>
      <c r="I87" s="2"/>
      <c r="M87" s="24"/>
      <c r="O87" s="2" t="s">
        <v>13</v>
      </c>
      <c r="P87" s="15">
        <v>1934.36</v>
      </c>
    </row>
    <row r="88" spans="7:19" x14ac:dyDescent="0.25">
      <c r="G88" s="2" t="s">
        <v>19</v>
      </c>
      <c r="H88" s="2">
        <v>1586.21</v>
      </c>
      <c r="I88" s="2"/>
      <c r="M88" s="24"/>
      <c r="O88" s="2" t="s">
        <v>14</v>
      </c>
      <c r="P88" s="15">
        <v>1934.36</v>
      </c>
    </row>
    <row r="89" spans="7:19" x14ac:dyDescent="0.25">
      <c r="G89" s="2" t="s">
        <v>22</v>
      </c>
      <c r="H89" s="2">
        <v>1586.21</v>
      </c>
      <c r="I89" s="2"/>
      <c r="M89" s="24"/>
      <c r="O89" s="2" t="s">
        <v>15</v>
      </c>
      <c r="P89" s="15">
        <v>1934.36</v>
      </c>
    </row>
    <row r="90" spans="7:19" x14ac:dyDescent="0.25">
      <c r="G90" s="2" t="s">
        <v>29</v>
      </c>
      <c r="H90" s="2">
        <v>1586.21</v>
      </c>
      <c r="M90" s="24"/>
      <c r="O90" s="2" t="s">
        <v>16</v>
      </c>
      <c r="P90" s="15">
        <v>1934.36</v>
      </c>
    </row>
    <row r="91" spans="7:19" x14ac:dyDescent="0.25">
      <c r="G91" s="7" t="s">
        <v>30</v>
      </c>
      <c r="H91" s="2">
        <v>1586.21</v>
      </c>
      <c r="M91" s="24"/>
      <c r="O91" s="2" t="s">
        <v>17</v>
      </c>
      <c r="P91" s="15">
        <v>1934.36</v>
      </c>
    </row>
    <row r="92" spans="7:19" x14ac:dyDescent="0.25">
      <c r="G92" s="7" t="s">
        <v>45</v>
      </c>
      <c r="H92" s="2">
        <v>1586.21</v>
      </c>
      <c r="M92" s="24"/>
      <c r="O92" s="2" t="s">
        <v>18</v>
      </c>
      <c r="P92" s="15">
        <v>1934.36</v>
      </c>
    </row>
    <row r="93" spans="7:19" ht="15.75" thickBot="1" x14ac:dyDescent="0.3">
      <c r="H93" s="10">
        <f>SUM(H80:H92)</f>
        <v>20620.729999999996</v>
      </c>
      <c r="I93" s="10"/>
      <c r="J93" s="10">
        <f>H93</f>
        <v>20620.729999999996</v>
      </c>
      <c r="M93" s="24"/>
      <c r="O93" s="2" t="s">
        <v>19</v>
      </c>
      <c r="P93" s="15">
        <v>1934.36</v>
      </c>
    </row>
    <row r="94" spans="7:19" ht="16.5" thickTop="1" thickBot="1" x14ac:dyDescent="0.3">
      <c r="G94" s="4" t="s">
        <v>9</v>
      </c>
      <c r="H94" s="5">
        <v>0.23849999999999999</v>
      </c>
      <c r="I94" s="4"/>
      <c r="J94" s="11">
        <f>J93*H94</f>
        <v>4918.044104999999</v>
      </c>
      <c r="M94" s="24"/>
      <c r="O94" s="2" t="s">
        <v>22</v>
      </c>
      <c r="P94" s="15">
        <v>1934.36</v>
      </c>
    </row>
    <row r="95" spans="7:19" ht="16.5" thickTop="1" thickBot="1" x14ac:dyDescent="0.3">
      <c r="G95" s="4" t="s">
        <v>10</v>
      </c>
      <c r="H95" s="5">
        <v>4.8800000000000003E-2</v>
      </c>
      <c r="I95" s="4"/>
      <c r="J95" s="11">
        <f>J93*H95</f>
        <v>1006.2916239999998</v>
      </c>
      <c r="M95" s="24"/>
      <c r="O95" s="2" t="s">
        <v>29</v>
      </c>
      <c r="P95" s="15">
        <v>1934.36</v>
      </c>
    </row>
    <row r="96" spans="7:19" ht="16.5" thickTop="1" thickBot="1" x14ac:dyDescent="0.3">
      <c r="I96" s="6"/>
      <c r="J96" s="12">
        <f>SUM(J93:J95)</f>
        <v>26545.065728999998</v>
      </c>
      <c r="K96" s="20">
        <f>J96</f>
        <v>26545.065728999998</v>
      </c>
      <c r="M96" s="24"/>
      <c r="O96" s="2" t="s">
        <v>30</v>
      </c>
      <c r="P96" s="15">
        <v>1934.36</v>
      </c>
    </row>
    <row r="97" spans="5:19" ht="15.75" thickTop="1" x14ac:dyDescent="0.25">
      <c r="M97" s="24"/>
      <c r="O97" s="8" t="s">
        <v>31</v>
      </c>
      <c r="P97" s="10">
        <f>P96</f>
        <v>1934.36</v>
      </c>
    </row>
    <row r="98" spans="5:19" ht="15.75" thickBot="1" x14ac:dyDescent="0.3">
      <c r="M98" s="24"/>
      <c r="P98" s="10">
        <f>SUM(P85:P97)</f>
        <v>25146.680000000004</v>
      </c>
      <c r="R98" s="10">
        <f>P98</f>
        <v>25146.680000000004</v>
      </c>
    </row>
    <row r="99" spans="5:19" ht="16.5" thickTop="1" thickBot="1" x14ac:dyDescent="0.3">
      <c r="E99" t="s">
        <v>46</v>
      </c>
      <c r="M99" s="24"/>
      <c r="O99" s="4" t="s">
        <v>9</v>
      </c>
      <c r="P99" s="5">
        <v>0.23849999999999999</v>
      </c>
      <c r="Q99" s="4"/>
      <c r="R99" s="11">
        <f>R98*P99</f>
        <v>5997.4831800000011</v>
      </c>
    </row>
    <row r="100" spans="5:19" ht="16.5" thickTop="1" thickBot="1" x14ac:dyDescent="0.3">
      <c r="G100" s="2" t="s">
        <v>2</v>
      </c>
      <c r="H100" s="2">
        <v>1782.74</v>
      </c>
      <c r="I100" s="2"/>
      <c r="M100" s="24"/>
      <c r="O100" s="4" t="s">
        <v>10</v>
      </c>
      <c r="P100" s="5">
        <v>4.8800000000000003E-2</v>
      </c>
      <c r="Q100" s="4"/>
      <c r="R100" s="11">
        <f>R98*P100</f>
        <v>1227.1579840000002</v>
      </c>
    </row>
    <row r="101" spans="5:19" ht="16.5" thickTop="1" thickBot="1" x14ac:dyDescent="0.3">
      <c r="G101" s="2" t="s">
        <v>3</v>
      </c>
      <c r="H101" s="2">
        <v>1782.74</v>
      </c>
      <c r="I101" s="2"/>
      <c r="M101" s="24"/>
      <c r="Q101" s="6"/>
      <c r="R101" s="12">
        <f>SUM(R98:R100)</f>
        <v>32371.321164000005</v>
      </c>
      <c r="S101" s="20">
        <f>R101</f>
        <v>32371.321164000005</v>
      </c>
    </row>
    <row r="102" spans="5:19" ht="15.75" thickTop="1" x14ac:dyDescent="0.25">
      <c r="G102" s="2" t="s">
        <v>13</v>
      </c>
      <c r="H102" s="2">
        <v>1782.74</v>
      </c>
      <c r="I102" s="2"/>
    </row>
    <row r="103" spans="5:19" x14ac:dyDescent="0.25">
      <c r="G103" s="2" t="s">
        <v>14</v>
      </c>
      <c r="H103" s="2">
        <v>1782.74</v>
      </c>
      <c r="I103" s="2"/>
      <c r="R103" s="6" t="s">
        <v>62</v>
      </c>
      <c r="S103" s="12">
        <f>SUM(S22:S102)</f>
        <v>150955.65930900001</v>
      </c>
    </row>
    <row r="104" spans="5:19" x14ac:dyDescent="0.25">
      <c r="G104" s="2" t="s">
        <v>15</v>
      </c>
      <c r="H104" s="2">
        <v>1782.74</v>
      </c>
      <c r="I104" s="2"/>
    </row>
    <row r="105" spans="5:19" x14ac:dyDescent="0.25">
      <c r="G105" s="2" t="s">
        <v>16</v>
      </c>
      <c r="H105" s="2">
        <v>1782.74</v>
      </c>
      <c r="I105" s="2"/>
    </row>
    <row r="106" spans="5:19" x14ac:dyDescent="0.25">
      <c r="G106" s="2" t="s">
        <v>17</v>
      </c>
      <c r="H106" s="2">
        <v>1782.74</v>
      </c>
      <c r="I106" s="2"/>
    </row>
    <row r="107" spans="5:19" x14ac:dyDescent="0.25">
      <c r="G107" s="2" t="s">
        <v>18</v>
      </c>
      <c r="H107" s="2">
        <v>1782.74</v>
      </c>
      <c r="I107" s="2"/>
    </row>
    <row r="108" spans="5:19" x14ac:dyDescent="0.25">
      <c r="G108" s="2" t="s">
        <v>19</v>
      </c>
      <c r="H108" s="2">
        <v>1782.74</v>
      </c>
      <c r="I108" s="2"/>
    </row>
    <row r="109" spans="5:19" x14ac:dyDescent="0.25">
      <c r="G109" s="2" t="s">
        <v>22</v>
      </c>
      <c r="H109" s="2">
        <v>1782.74</v>
      </c>
      <c r="I109" s="2"/>
    </row>
    <row r="110" spans="5:19" x14ac:dyDescent="0.25">
      <c r="G110" s="2" t="s">
        <v>29</v>
      </c>
      <c r="H110" s="2">
        <v>1782.74</v>
      </c>
    </row>
    <row r="111" spans="5:19" x14ac:dyDescent="0.25">
      <c r="G111" s="7" t="s">
        <v>30</v>
      </c>
      <c r="H111" s="2">
        <v>1782.74</v>
      </c>
    </row>
    <row r="112" spans="5:19" x14ac:dyDescent="0.25">
      <c r="G112" s="7" t="s">
        <v>45</v>
      </c>
      <c r="H112" s="2">
        <v>1782.74</v>
      </c>
    </row>
    <row r="113" spans="7:20" ht="15.75" thickBot="1" x14ac:dyDescent="0.3">
      <c r="H113" s="10">
        <f>SUM(H100:H112)</f>
        <v>23175.620000000006</v>
      </c>
      <c r="I113" s="10"/>
      <c r="J113" s="10">
        <f>H113</f>
        <v>23175.620000000006</v>
      </c>
    </row>
    <row r="114" spans="7:20" ht="16.5" thickTop="1" thickBot="1" x14ac:dyDescent="0.3">
      <c r="G114" s="4" t="s">
        <v>9</v>
      </c>
      <c r="H114" s="5">
        <v>0.23849999999999999</v>
      </c>
      <c r="I114" s="4"/>
      <c r="J114" s="11">
        <f>J113*H114</f>
        <v>5527.3853700000009</v>
      </c>
    </row>
    <row r="115" spans="7:20" ht="16.5" thickTop="1" thickBot="1" x14ac:dyDescent="0.3">
      <c r="G115" s="4" t="s">
        <v>10</v>
      </c>
      <c r="H115" s="5">
        <v>4.8800000000000003E-2</v>
      </c>
      <c r="I115" s="4"/>
      <c r="J115" s="11">
        <f>J113*H115</f>
        <v>1130.9702560000003</v>
      </c>
    </row>
    <row r="116" spans="7:20" ht="16.5" thickTop="1" thickBot="1" x14ac:dyDescent="0.3">
      <c r="I116" s="6"/>
      <c r="J116" s="12">
        <f>SUM(J113:J115)</f>
        <v>29833.975626000007</v>
      </c>
      <c r="K116" s="20">
        <f>J116</f>
        <v>29833.975626000007</v>
      </c>
    </row>
    <row r="117" spans="7:20" ht="15.75" thickTop="1" x14ac:dyDescent="0.25">
      <c r="K117" s="10"/>
      <c r="T117" s="10"/>
    </row>
    <row r="118" spans="7:20" x14ac:dyDescent="0.25">
      <c r="J118" s="6" t="s">
        <v>62</v>
      </c>
      <c r="K118" s="12">
        <f>SUM(K22:K117)</f>
        <v>170316.32090200001</v>
      </c>
      <c r="S118" s="10"/>
    </row>
    <row r="120" spans="7:20" x14ac:dyDescent="0.25">
      <c r="T120" s="10"/>
    </row>
  </sheetData>
  <mergeCells count="4">
    <mergeCell ref="M85:N86"/>
    <mergeCell ref="C2:S2"/>
    <mergeCell ref="E3:K3"/>
    <mergeCell ref="M45:N4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8C67A-B809-4F28-8518-28F6C0C168E7}">
  <sheetPr>
    <tabColor rgb="FF00B0F0"/>
  </sheetPr>
  <dimension ref="D2:V120"/>
  <sheetViews>
    <sheetView topLeftCell="A100" workbookViewId="0">
      <selection activeCell="P110" sqref="P110"/>
    </sheetView>
  </sheetViews>
  <sheetFormatPr defaultRowHeight="15" x14ac:dyDescent="0.25"/>
  <cols>
    <col min="4" max="4" width="11.7109375" customWidth="1"/>
    <col min="5" max="5" width="11" bestFit="1" customWidth="1"/>
    <col min="9" max="9" width="17" customWidth="1"/>
    <col min="11" max="12" width="12.7109375" customWidth="1"/>
    <col min="13" max="13" width="15.5703125" customWidth="1"/>
    <col min="15" max="15" width="13.7109375" customWidth="1"/>
    <col min="18" max="18" width="26.140625" customWidth="1"/>
    <col min="20" max="20" width="14" customWidth="1"/>
    <col min="21" max="21" width="14.28515625" customWidth="1"/>
    <col min="22" max="22" width="15.85546875" customWidth="1"/>
  </cols>
  <sheetData>
    <row r="2" spans="4:20" x14ac:dyDescent="0.25">
      <c r="D2" s="30" t="s">
        <v>65</v>
      </c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4:20" x14ac:dyDescent="0.25">
      <c r="D3" s="29" t="s">
        <v>40</v>
      </c>
      <c r="E3" s="29"/>
      <c r="F3" s="29"/>
      <c r="G3" s="29"/>
      <c r="H3" s="29"/>
      <c r="I3" s="29"/>
      <c r="J3" s="29"/>
      <c r="N3" s="29" t="s">
        <v>48</v>
      </c>
      <c r="O3" s="29"/>
      <c r="P3" s="29"/>
      <c r="Q3" s="29"/>
      <c r="R3" s="29"/>
    </row>
    <row r="5" spans="4:20" x14ac:dyDescent="0.25">
      <c r="I5" s="1" t="s">
        <v>5</v>
      </c>
      <c r="J5" s="1"/>
      <c r="R5" s="1" t="s">
        <v>5</v>
      </c>
      <c r="S5" s="1"/>
    </row>
    <row r="6" spans="4:20" x14ac:dyDescent="0.25">
      <c r="F6" t="s">
        <v>41</v>
      </c>
      <c r="H6" s="2" t="s">
        <v>2</v>
      </c>
      <c r="I6" s="15">
        <v>1978</v>
      </c>
      <c r="O6" t="s">
        <v>41</v>
      </c>
      <c r="Q6" s="2" t="s">
        <v>2</v>
      </c>
      <c r="R6" s="15">
        <v>2028.01</v>
      </c>
    </row>
    <row r="7" spans="4:20" x14ac:dyDescent="0.25">
      <c r="H7" s="2" t="s">
        <v>3</v>
      </c>
      <c r="I7" s="15">
        <v>1978</v>
      </c>
      <c r="Q7" s="2" t="s">
        <v>3</v>
      </c>
      <c r="R7" s="15">
        <v>2028.01</v>
      </c>
    </row>
    <row r="8" spans="4:20" x14ac:dyDescent="0.25">
      <c r="H8" s="2" t="s">
        <v>13</v>
      </c>
      <c r="I8" s="15">
        <v>1978</v>
      </c>
      <c r="Q8" s="2" t="s">
        <v>13</v>
      </c>
      <c r="R8" s="15">
        <v>2028.01</v>
      </c>
    </row>
    <row r="9" spans="4:20" x14ac:dyDescent="0.25">
      <c r="D9" s="2" t="s">
        <v>50</v>
      </c>
      <c r="E9" s="15">
        <v>1934.36</v>
      </c>
      <c r="H9" s="2" t="s">
        <v>14</v>
      </c>
      <c r="I9" s="15">
        <v>1978</v>
      </c>
      <c r="N9" s="2" t="s">
        <v>50</v>
      </c>
      <c r="O9" s="15">
        <v>1934.36</v>
      </c>
      <c r="Q9" s="2" t="s">
        <v>14</v>
      </c>
      <c r="R9" s="15">
        <v>2028.01</v>
      </c>
    </row>
    <row r="10" spans="4:20" x14ac:dyDescent="0.25">
      <c r="D10" s="2" t="s">
        <v>51</v>
      </c>
      <c r="E10" s="15">
        <v>29.02</v>
      </c>
      <c r="H10" s="2" t="s">
        <v>15</v>
      </c>
      <c r="I10" s="15">
        <v>1978</v>
      </c>
      <c r="N10" s="2" t="s">
        <v>52</v>
      </c>
      <c r="O10" s="15">
        <v>4.95</v>
      </c>
      <c r="Q10" s="2" t="s">
        <v>15</v>
      </c>
      <c r="R10" s="15">
        <v>2028.01</v>
      </c>
    </row>
    <row r="11" spans="4:20" x14ac:dyDescent="0.25">
      <c r="D11" s="2" t="s">
        <v>52</v>
      </c>
      <c r="E11" s="15">
        <v>4.95</v>
      </c>
      <c r="H11" s="2" t="s">
        <v>16</v>
      </c>
      <c r="I11" s="15">
        <v>1978</v>
      </c>
      <c r="N11" s="2" t="s">
        <v>55</v>
      </c>
      <c r="O11" s="15">
        <v>11.52</v>
      </c>
      <c r="Q11" s="2" t="s">
        <v>16</v>
      </c>
      <c r="R11" s="15">
        <v>2028.01</v>
      </c>
    </row>
    <row r="12" spans="4:20" x14ac:dyDescent="0.25">
      <c r="D12" s="2" t="s">
        <v>6</v>
      </c>
      <c r="E12" s="15">
        <v>9.67</v>
      </c>
      <c r="H12" s="2" t="s">
        <v>17</v>
      </c>
      <c r="I12" s="15">
        <v>1978</v>
      </c>
      <c r="N12" s="2"/>
      <c r="O12" s="15">
        <v>77.180000000000007</v>
      </c>
      <c r="Q12" s="2" t="s">
        <v>17</v>
      </c>
      <c r="R12" s="15">
        <v>2028.01</v>
      </c>
    </row>
    <row r="13" spans="4:20" x14ac:dyDescent="0.25">
      <c r="E13" s="10">
        <f>SUM(E9:E12)</f>
        <v>1978</v>
      </c>
      <c r="H13" s="2" t="s">
        <v>18</v>
      </c>
      <c r="I13" s="15">
        <v>1978</v>
      </c>
      <c r="O13" s="10">
        <f>SUM(O9:O12)</f>
        <v>2028.01</v>
      </c>
      <c r="Q13" s="2" t="s">
        <v>18</v>
      </c>
      <c r="R13" s="15">
        <v>2028.01</v>
      </c>
    </row>
    <row r="14" spans="4:20" x14ac:dyDescent="0.25">
      <c r="H14" s="2" t="s">
        <v>19</v>
      </c>
      <c r="I14" s="15">
        <v>1978</v>
      </c>
      <c r="Q14" s="2" t="s">
        <v>19</v>
      </c>
      <c r="R14" s="15">
        <v>2028.01</v>
      </c>
    </row>
    <row r="15" spans="4:20" x14ac:dyDescent="0.25">
      <c r="D15" t="s">
        <v>31</v>
      </c>
      <c r="E15" s="10">
        <f>E9+E10+E12</f>
        <v>1973.05</v>
      </c>
      <c r="H15" s="2" t="s">
        <v>22</v>
      </c>
      <c r="I15" s="15">
        <v>1978</v>
      </c>
      <c r="N15" t="s">
        <v>31</v>
      </c>
      <c r="O15" s="10"/>
      <c r="Q15" s="2" t="s">
        <v>22</v>
      </c>
      <c r="R15" s="15">
        <v>2028.01</v>
      </c>
    </row>
    <row r="16" spans="4:20" x14ac:dyDescent="0.25">
      <c r="H16" s="2" t="s">
        <v>29</v>
      </c>
      <c r="I16" s="15">
        <v>1978</v>
      </c>
      <c r="Q16" s="2" t="s">
        <v>29</v>
      </c>
      <c r="R16" s="15">
        <v>2028.01</v>
      </c>
    </row>
    <row r="17" spans="4:21" x14ac:dyDescent="0.25">
      <c r="H17" s="2" t="s">
        <v>30</v>
      </c>
      <c r="I17" s="15">
        <v>1978</v>
      </c>
      <c r="Q17" s="2" t="s">
        <v>30</v>
      </c>
      <c r="R17" s="15">
        <v>2028.01</v>
      </c>
    </row>
    <row r="18" spans="4:21" x14ac:dyDescent="0.25">
      <c r="H18" s="8" t="s">
        <v>31</v>
      </c>
      <c r="I18" s="10">
        <v>1973.05</v>
      </c>
      <c r="Q18" s="8" t="s">
        <v>31</v>
      </c>
      <c r="R18" s="10">
        <v>2023.06</v>
      </c>
    </row>
    <row r="19" spans="4:21" ht="15.75" thickBot="1" x14ac:dyDescent="0.3">
      <c r="I19" s="10">
        <f>SUM(I6:I18)</f>
        <v>25709.05</v>
      </c>
      <c r="K19" s="10">
        <f>I19</f>
        <v>25709.05</v>
      </c>
      <c r="L19" s="10"/>
      <c r="R19" s="10">
        <f>SUM(R6:R18)</f>
        <v>26359.179999999997</v>
      </c>
      <c r="T19" s="10">
        <f>R19</f>
        <v>26359.179999999997</v>
      </c>
    </row>
    <row r="20" spans="4:21" ht="16.5" thickTop="1" thickBot="1" x14ac:dyDescent="0.3">
      <c r="H20" s="4" t="s">
        <v>9</v>
      </c>
      <c r="I20" s="5">
        <v>0.23799999999999999</v>
      </c>
      <c r="J20" s="4"/>
      <c r="K20" s="11">
        <f>K19*I20</f>
        <v>6118.7538999999997</v>
      </c>
      <c r="L20" s="10"/>
      <c r="Q20" s="4" t="s">
        <v>9</v>
      </c>
      <c r="R20" s="5">
        <v>0.23799999999999999</v>
      </c>
      <c r="S20" s="4"/>
      <c r="T20" s="11">
        <f>T19*R20</f>
        <v>6273.4848399999992</v>
      </c>
    </row>
    <row r="21" spans="4:21" ht="16.5" thickTop="1" thickBot="1" x14ac:dyDescent="0.3">
      <c r="H21" s="4" t="s">
        <v>10</v>
      </c>
      <c r="I21" s="5">
        <v>4.8800000000000003E-2</v>
      </c>
      <c r="J21" s="4"/>
      <c r="K21" s="11">
        <f>K19*I21</f>
        <v>1254.6016400000001</v>
      </c>
      <c r="L21" s="10"/>
      <c r="Q21" s="4" t="s">
        <v>10</v>
      </c>
      <c r="R21" s="5">
        <v>4.8800000000000003E-2</v>
      </c>
      <c r="S21" s="4"/>
      <c r="T21" s="11">
        <f>T19*R21</f>
        <v>1286.327984</v>
      </c>
    </row>
    <row r="22" spans="4:21" ht="16.5" thickTop="1" thickBot="1" x14ac:dyDescent="0.3">
      <c r="J22" s="6"/>
      <c r="K22" s="12">
        <f>SUM(K19:K21)</f>
        <v>33082.40554</v>
      </c>
      <c r="L22" s="20">
        <f>K22</f>
        <v>33082.40554</v>
      </c>
      <c r="S22" s="6"/>
      <c r="T22" s="12">
        <f>SUM(T19:T21)</f>
        <v>33918.992824000001</v>
      </c>
      <c r="U22" s="20">
        <f>T22</f>
        <v>33918.992824000001</v>
      </c>
    </row>
    <row r="23" spans="4:21" ht="15.75" thickTop="1" x14ac:dyDescent="0.25"/>
    <row r="24" spans="4:21" x14ac:dyDescent="0.25">
      <c r="F24" t="s">
        <v>42</v>
      </c>
      <c r="H24" s="2" t="s">
        <v>2</v>
      </c>
      <c r="I24" s="15">
        <f>1717.49</f>
        <v>1717.49</v>
      </c>
      <c r="J24" s="10"/>
      <c r="O24" t="s">
        <v>46</v>
      </c>
    </row>
    <row r="25" spans="4:21" x14ac:dyDescent="0.25">
      <c r="H25" s="2" t="s">
        <v>3</v>
      </c>
      <c r="I25" s="15">
        <f t="shared" ref="I25:I35" si="0">1717.49</f>
        <v>1717.49</v>
      </c>
      <c r="J25" s="10"/>
      <c r="O25" s="33" t="s">
        <v>64</v>
      </c>
      <c r="Q25" s="2" t="s">
        <v>2</v>
      </c>
      <c r="R25" s="15">
        <v>1855.69</v>
      </c>
      <c r="S25" s="2"/>
    </row>
    <row r="26" spans="4:21" x14ac:dyDescent="0.25">
      <c r="H26" s="2" t="s">
        <v>13</v>
      </c>
      <c r="I26" s="15">
        <f t="shared" si="0"/>
        <v>1717.49</v>
      </c>
      <c r="J26" s="10"/>
      <c r="O26" s="34"/>
      <c r="Q26" s="2" t="s">
        <v>3</v>
      </c>
      <c r="R26" s="15">
        <v>1855.69</v>
      </c>
      <c r="S26" s="2"/>
    </row>
    <row r="27" spans="4:21" x14ac:dyDescent="0.25">
      <c r="D27" s="2" t="s">
        <v>50</v>
      </c>
      <c r="E27" s="2">
        <v>1672.74</v>
      </c>
      <c r="H27" s="2" t="s">
        <v>14</v>
      </c>
      <c r="I27" s="15">
        <f t="shared" si="0"/>
        <v>1717.49</v>
      </c>
      <c r="J27" s="10"/>
      <c r="N27" s="2" t="s">
        <v>50</v>
      </c>
      <c r="O27" s="15">
        <v>1782.74</v>
      </c>
      <c r="Q27" s="2" t="s">
        <v>13</v>
      </c>
      <c r="R27" s="15">
        <v>1855.69</v>
      </c>
      <c r="S27" s="2"/>
    </row>
    <row r="28" spans="4:21" x14ac:dyDescent="0.25">
      <c r="D28" s="2" t="s">
        <v>52</v>
      </c>
      <c r="E28" s="2">
        <v>3.73</v>
      </c>
      <c r="H28" s="2" t="s">
        <v>15</v>
      </c>
      <c r="I28" s="15">
        <f t="shared" si="0"/>
        <v>1717.49</v>
      </c>
      <c r="J28" s="10"/>
      <c r="N28" s="2" t="s">
        <v>52</v>
      </c>
      <c r="O28" s="15">
        <v>4.34</v>
      </c>
      <c r="Q28" s="2" t="s">
        <v>14</v>
      </c>
      <c r="R28" s="15">
        <v>1855.69</v>
      </c>
      <c r="S28" s="2"/>
    </row>
    <row r="29" spans="4:21" x14ac:dyDescent="0.25">
      <c r="D29" s="2" t="s">
        <v>53</v>
      </c>
      <c r="E29" s="2">
        <v>4.6100000000000003</v>
      </c>
      <c r="H29" s="2" t="s">
        <v>16</v>
      </c>
      <c r="I29" s="15">
        <f t="shared" si="0"/>
        <v>1717.49</v>
      </c>
      <c r="J29" s="10"/>
      <c r="N29" s="2" t="s">
        <v>55</v>
      </c>
      <c r="O29" s="15">
        <v>8.91</v>
      </c>
      <c r="Q29" s="2" t="s">
        <v>15</v>
      </c>
      <c r="R29" s="15">
        <v>1855.69</v>
      </c>
      <c r="S29" s="2"/>
    </row>
    <row r="30" spans="4:21" x14ac:dyDescent="0.25">
      <c r="D30" s="2" t="s">
        <v>54</v>
      </c>
      <c r="E30" s="2">
        <v>27.31</v>
      </c>
      <c r="H30" s="2" t="s">
        <v>17</v>
      </c>
      <c r="I30" s="15">
        <f t="shared" si="0"/>
        <v>1717.49</v>
      </c>
      <c r="J30" s="10"/>
      <c r="N30" s="2"/>
      <c r="O30" s="15">
        <v>59.7</v>
      </c>
      <c r="Q30" s="2" t="s">
        <v>16</v>
      </c>
      <c r="R30" s="15">
        <v>1855.69</v>
      </c>
      <c r="S30" s="2"/>
    </row>
    <row r="31" spans="4:21" x14ac:dyDescent="0.25">
      <c r="D31" s="2" t="s">
        <v>6</v>
      </c>
      <c r="E31" s="2">
        <v>9.1</v>
      </c>
      <c r="H31" s="2" t="s">
        <v>18</v>
      </c>
      <c r="I31" s="15">
        <f t="shared" si="0"/>
        <v>1717.49</v>
      </c>
      <c r="J31" s="10"/>
      <c r="O31" s="10">
        <f>SUM(O27:O30)</f>
        <v>1855.69</v>
      </c>
      <c r="Q31" s="2" t="s">
        <v>17</v>
      </c>
      <c r="R31" s="15">
        <v>1855.69</v>
      </c>
      <c r="S31" s="2"/>
    </row>
    <row r="32" spans="4:21" x14ac:dyDescent="0.25">
      <c r="E32">
        <f>SUM(E27:E31)</f>
        <v>1717.4899999999998</v>
      </c>
      <c r="H32" s="2" t="s">
        <v>19</v>
      </c>
      <c r="I32" s="15">
        <f t="shared" si="0"/>
        <v>1717.49</v>
      </c>
      <c r="J32" s="10"/>
      <c r="Q32" s="2" t="s">
        <v>18</v>
      </c>
      <c r="R32" s="15">
        <v>1855.69</v>
      </c>
      <c r="S32" s="2"/>
    </row>
    <row r="33" spans="4:21" x14ac:dyDescent="0.25">
      <c r="H33" s="2" t="s">
        <v>22</v>
      </c>
      <c r="I33" s="15">
        <f t="shared" si="0"/>
        <v>1717.49</v>
      </c>
      <c r="J33" s="10"/>
      <c r="N33" t="s">
        <v>31</v>
      </c>
      <c r="O33" s="10"/>
      <c r="Q33" s="2" t="s">
        <v>19</v>
      </c>
      <c r="R33" s="15">
        <v>1855.69</v>
      </c>
      <c r="S33" s="2"/>
    </row>
    <row r="34" spans="4:21" x14ac:dyDescent="0.25">
      <c r="D34" t="s">
        <v>31</v>
      </c>
      <c r="E34">
        <f>E27+E29+E30+E31</f>
        <v>1713.7599999999998</v>
      </c>
      <c r="H34" s="2" t="s">
        <v>29</v>
      </c>
      <c r="I34" s="15">
        <f t="shared" si="0"/>
        <v>1717.49</v>
      </c>
      <c r="J34" s="10"/>
      <c r="Q34" s="2" t="s">
        <v>22</v>
      </c>
      <c r="R34" s="15">
        <v>1855.69</v>
      </c>
      <c r="S34" s="2"/>
    </row>
    <row r="35" spans="4:21" x14ac:dyDescent="0.25">
      <c r="H35" s="2" t="s">
        <v>30</v>
      </c>
      <c r="I35" s="15">
        <f t="shared" si="0"/>
        <v>1717.49</v>
      </c>
      <c r="J35" s="10"/>
      <c r="Q35" s="2" t="s">
        <v>29</v>
      </c>
      <c r="R35" s="15">
        <v>1855.69</v>
      </c>
    </row>
    <row r="36" spans="4:21" x14ac:dyDescent="0.25">
      <c r="H36" s="2" t="s">
        <v>31</v>
      </c>
      <c r="I36" s="15">
        <v>1713.76</v>
      </c>
      <c r="J36" s="10"/>
      <c r="Q36" s="7" t="s">
        <v>30</v>
      </c>
      <c r="R36" s="15">
        <v>1855.69</v>
      </c>
    </row>
    <row r="37" spans="4:21" ht="15.75" thickBot="1" x14ac:dyDescent="0.3">
      <c r="I37" s="10">
        <f>SUM(I24:I36)</f>
        <v>22323.640000000003</v>
      </c>
      <c r="J37" s="10"/>
      <c r="K37" s="10">
        <f>I37</f>
        <v>22323.640000000003</v>
      </c>
      <c r="L37" s="10"/>
      <c r="Q37" s="7" t="s">
        <v>45</v>
      </c>
      <c r="R37" s="2">
        <v>1851.69</v>
      </c>
    </row>
    <row r="38" spans="4:21" ht="16.5" thickTop="1" thickBot="1" x14ac:dyDescent="0.3">
      <c r="H38" s="4" t="s">
        <v>9</v>
      </c>
      <c r="I38" s="5">
        <v>0.23799999999999999</v>
      </c>
      <c r="J38" s="4"/>
      <c r="K38" s="11">
        <f>K37*I38</f>
        <v>5313.0263200000009</v>
      </c>
      <c r="L38" s="10"/>
      <c r="O38" s="10"/>
      <c r="R38" s="10">
        <f>SUM(R25:R37)</f>
        <v>24119.969999999998</v>
      </c>
      <c r="S38" s="10"/>
      <c r="T38" s="10">
        <f>R38</f>
        <v>24119.969999999998</v>
      </c>
    </row>
    <row r="39" spans="4:21" ht="16.5" thickTop="1" thickBot="1" x14ac:dyDescent="0.3">
      <c r="H39" s="4" t="s">
        <v>10</v>
      </c>
      <c r="I39" s="5">
        <v>4.8800000000000003E-2</v>
      </c>
      <c r="J39" s="4"/>
      <c r="K39" s="11">
        <f>K37*I39</f>
        <v>1089.3936320000003</v>
      </c>
      <c r="L39" s="10"/>
      <c r="Q39" s="4" t="s">
        <v>9</v>
      </c>
      <c r="R39" s="5">
        <v>0.23799999999999999</v>
      </c>
      <c r="S39" s="4"/>
      <c r="T39" s="11">
        <f>T38*R39</f>
        <v>5740.5528599999989</v>
      </c>
    </row>
    <row r="40" spans="4:21" ht="16.5" thickTop="1" thickBot="1" x14ac:dyDescent="0.3">
      <c r="J40" s="6"/>
      <c r="K40" s="12">
        <f>SUM(K37:K39)</f>
        <v>28726.059952000003</v>
      </c>
      <c r="L40" s="20">
        <f>K40</f>
        <v>28726.059952000003</v>
      </c>
      <c r="Q40" s="4" t="s">
        <v>10</v>
      </c>
      <c r="R40" s="5">
        <v>4.8800000000000003E-2</v>
      </c>
      <c r="S40" s="4"/>
      <c r="T40" s="11">
        <f>T38*R40</f>
        <v>1177.0545359999999</v>
      </c>
    </row>
    <row r="41" spans="4:21" ht="16.5" thickTop="1" thickBot="1" x14ac:dyDescent="0.3">
      <c r="S41" s="6"/>
      <c r="T41" s="12">
        <f>SUM(T38:T40)</f>
        <v>31037.577395999997</v>
      </c>
      <c r="U41" s="20">
        <f>T41</f>
        <v>31037.577395999997</v>
      </c>
    </row>
    <row r="42" spans="4:21" ht="15.75" thickTop="1" x14ac:dyDescent="0.25">
      <c r="F42" t="s">
        <v>43</v>
      </c>
      <c r="H42" s="2" t="s">
        <v>2</v>
      </c>
      <c r="I42" s="16">
        <v>1716.17</v>
      </c>
    </row>
    <row r="43" spans="4:21" x14ac:dyDescent="0.25">
      <c r="H43" s="2" t="s">
        <v>3</v>
      </c>
      <c r="I43" s="16">
        <v>1716.17</v>
      </c>
    </row>
    <row r="44" spans="4:21" x14ac:dyDescent="0.25">
      <c r="H44" s="2" t="s">
        <v>13</v>
      </c>
      <c r="I44" s="16">
        <v>1716.17</v>
      </c>
      <c r="O44" t="s">
        <v>46</v>
      </c>
    </row>
    <row r="45" spans="4:21" x14ac:dyDescent="0.25">
      <c r="D45" s="2" t="s">
        <v>50</v>
      </c>
      <c r="E45" s="2">
        <v>1672.74</v>
      </c>
      <c r="H45" s="2" t="s">
        <v>14</v>
      </c>
      <c r="I45" s="16">
        <v>1716.17</v>
      </c>
      <c r="Q45" s="2" t="s">
        <v>2</v>
      </c>
      <c r="R45" s="2">
        <v>1964.92</v>
      </c>
      <c r="S45" s="2"/>
    </row>
    <row r="46" spans="4:21" x14ac:dyDescent="0.25">
      <c r="D46" s="2" t="s">
        <v>52</v>
      </c>
      <c r="E46" s="2">
        <v>3.73</v>
      </c>
      <c r="H46" s="2" t="s">
        <v>15</v>
      </c>
      <c r="I46" s="16">
        <v>1716.17</v>
      </c>
      <c r="Q46" s="2" t="s">
        <v>3</v>
      </c>
      <c r="R46" s="2">
        <v>1964.92</v>
      </c>
      <c r="S46" s="2"/>
    </row>
    <row r="47" spans="4:21" x14ac:dyDescent="0.25">
      <c r="D47" s="2" t="s">
        <v>53</v>
      </c>
      <c r="E47" s="2">
        <v>4.6100000000000003</v>
      </c>
      <c r="H47" s="2" t="s">
        <v>16</v>
      </c>
      <c r="I47" s="16">
        <v>1716.17</v>
      </c>
      <c r="N47" s="2" t="s">
        <v>50</v>
      </c>
      <c r="O47" s="15">
        <v>1782.74</v>
      </c>
      <c r="Q47" s="2" t="s">
        <v>13</v>
      </c>
      <c r="R47" s="2">
        <v>1964.92</v>
      </c>
      <c r="S47" s="2"/>
    </row>
    <row r="48" spans="4:21" x14ac:dyDescent="0.25">
      <c r="D48" s="2" t="s">
        <v>54</v>
      </c>
      <c r="E48" s="2">
        <v>26.32</v>
      </c>
      <c r="H48" s="2" t="s">
        <v>17</v>
      </c>
      <c r="I48" s="16">
        <v>1716.17</v>
      </c>
      <c r="N48" s="2" t="s">
        <v>52</v>
      </c>
      <c r="O48" s="15">
        <v>4.34</v>
      </c>
      <c r="Q48" s="2" t="s">
        <v>14</v>
      </c>
      <c r="R48" s="2">
        <v>1964.92</v>
      </c>
      <c r="S48" s="2"/>
    </row>
    <row r="49" spans="4:21" x14ac:dyDescent="0.25">
      <c r="D49" s="2" t="s">
        <v>6</v>
      </c>
      <c r="E49" s="2">
        <v>8.77</v>
      </c>
      <c r="H49" s="2" t="s">
        <v>18</v>
      </c>
      <c r="I49" s="16">
        <v>1716.17</v>
      </c>
      <c r="N49" s="2" t="s">
        <v>55</v>
      </c>
      <c r="O49" s="15">
        <v>8.91</v>
      </c>
      <c r="Q49" s="2" t="s">
        <v>15</v>
      </c>
      <c r="R49" s="2">
        <v>1964.92</v>
      </c>
      <c r="S49" s="2"/>
    </row>
    <row r="50" spans="4:21" x14ac:dyDescent="0.25">
      <c r="E50">
        <f>SUM(E45:E49)</f>
        <v>1716.1699999999998</v>
      </c>
      <c r="H50" s="2" t="s">
        <v>19</v>
      </c>
      <c r="I50" s="16">
        <v>1716.17</v>
      </c>
      <c r="N50" s="2" t="s">
        <v>56</v>
      </c>
      <c r="O50" s="15">
        <v>109.23</v>
      </c>
      <c r="Q50" s="2" t="s">
        <v>16</v>
      </c>
      <c r="R50" s="2">
        <v>1964.92</v>
      </c>
      <c r="S50" s="2"/>
    </row>
    <row r="51" spans="4:21" x14ac:dyDescent="0.25">
      <c r="H51" s="2" t="s">
        <v>22</v>
      </c>
      <c r="I51" s="16">
        <v>1716.17</v>
      </c>
      <c r="O51" s="10">
        <v>59.7</v>
      </c>
      <c r="Q51" s="2" t="s">
        <v>17</v>
      </c>
      <c r="R51" s="2">
        <v>1964.92</v>
      </c>
      <c r="S51" s="2"/>
    </row>
    <row r="52" spans="4:21" x14ac:dyDescent="0.25">
      <c r="D52" t="s">
        <v>31</v>
      </c>
      <c r="E52">
        <f>E45+E47+E48+E49</f>
        <v>1712.4399999999998</v>
      </c>
      <c r="H52" s="2" t="s">
        <v>29</v>
      </c>
      <c r="I52" s="16">
        <v>1716.17</v>
      </c>
      <c r="O52" s="10">
        <f>SUM(O47:O51)</f>
        <v>1964.92</v>
      </c>
      <c r="Q52" s="2" t="s">
        <v>18</v>
      </c>
      <c r="R52" s="2">
        <v>1964.92</v>
      </c>
      <c r="S52" s="2"/>
    </row>
    <row r="53" spans="4:21" x14ac:dyDescent="0.25">
      <c r="H53" s="2" t="s">
        <v>30</v>
      </c>
      <c r="I53" s="16">
        <v>1716.17</v>
      </c>
      <c r="N53" t="s">
        <v>31</v>
      </c>
      <c r="O53" s="10">
        <f>O47+O49+O50+O51</f>
        <v>1960.5800000000002</v>
      </c>
      <c r="Q53" s="2" t="s">
        <v>19</v>
      </c>
      <c r="R53" s="2">
        <v>1964.92</v>
      </c>
      <c r="S53" s="2"/>
    </row>
    <row r="54" spans="4:21" x14ac:dyDescent="0.25">
      <c r="H54" s="2" t="s">
        <v>31</v>
      </c>
      <c r="I54" s="17">
        <v>1712.44</v>
      </c>
      <c r="K54" s="10"/>
      <c r="L54" s="10"/>
      <c r="Q54" s="2" t="s">
        <v>22</v>
      </c>
      <c r="R54" s="2">
        <v>1964.92</v>
      </c>
      <c r="S54" s="2"/>
    </row>
    <row r="55" spans="4:21" ht="15.75" thickBot="1" x14ac:dyDescent="0.3">
      <c r="I55" s="10">
        <f>SUM(I42:I54)</f>
        <v>22306.48</v>
      </c>
      <c r="K55" s="10">
        <f>I55</f>
        <v>22306.48</v>
      </c>
      <c r="L55" s="10"/>
      <c r="Q55" s="2" t="s">
        <v>29</v>
      </c>
      <c r="R55" s="2">
        <v>1964.92</v>
      </c>
    </row>
    <row r="56" spans="4:21" ht="16.5" thickTop="1" thickBot="1" x14ac:dyDescent="0.3">
      <c r="H56" s="4" t="s">
        <v>9</v>
      </c>
      <c r="I56" s="5">
        <v>0.23799999999999999</v>
      </c>
      <c r="J56" s="4"/>
      <c r="K56" s="11">
        <f>K55*I56</f>
        <v>5308.9422399999994</v>
      </c>
      <c r="L56" s="10"/>
      <c r="Q56" s="7" t="s">
        <v>30</v>
      </c>
      <c r="R56" s="2">
        <v>1964.92</v>
      </c>
    </row>
    <row r="57" spans="4:21" ht="16.5" thickTop="1" thickBot="1" x14ac:dyDescent="0.3">
      <c r="H57" s="4" t="s">
        <v>10</v>
      </c>
      <c r="I57" s="5">
        <v>4.8800000000000003E-2</v>
      </c>
      <c r="J57" s="4"/>
      <c r="K57" s="11">
        <f>K55*I57</f>
        <v>1088.5562240000002</v>
      </c>
      <c r="L57" s="10"/>
      <c r="Q57" s="7" t="s">
        <v>45</v>
      </c>
      <c r="R57" s="2">
        <v>1960.58</v>
      </c>
    </row>
    <row r="58" spans="4:21" ht="16.5" thickTop="1" thickBot="1" x14ac:dyDescent="0.3">
      <c r="J58" s="6"/>
      <c r="K58" s="12">
        <f>SUM(K55:K57)</f>
        <v>28703.978464</v>
      </c>
      <c r="L58" s="20">
        <f>K58</f>
        <v>28703.978464</v>
      </c>
      <c r="R58" s="10">
        <f>SUM(R45:R57)</f>
        <v>25539.619999999995</v>
      </c>
      <c r="S58" s="10"/>
      <c r="T58" s="10">
        <f>R58</f>
        <v>25539.619999999995</v>
      </c>
    </row>
    <row r="59" spans="4:21" ht="16.5" thickTop="1" thickBot="1" x14ac:dyDescent="0.3">
      <c r="Q59" s="4" t="s">
        <v>9</v>
      </c>
      <c r="R59" s="5">
        <v>0.23799999999999999</v>
      </c>
      <c r="S59" s="4"/>
      <c r="T59" s="11">
        <f>T58*R59</f>
        <v>6078.4295599999987</v>
      </c>
    </row>
    <row r="60" spans="4:21" ht="16.5" thickTop="1" thickBot="1" x14ac:dyDescent="0.3">
      <c r="F60" t="s">
        <v>44</v>
      </c>
      <c r="H60" s="2" t="s">
        <v>2</v>
      </c>
      <c r="I60" s="2">
        <v>1628.77</v>
      </c>
      <c r="J60" s="2"/>
      <c r="Q60" s="4" t="s">
        <v>10</v>
      </c>
      <c r="R60" s="5">
        <v>4.8800000000000003E-2</v>
      </c>
      <c r="S60" s="4"/>
      <c r="T60" s="11">
        <f>T58*R60</f>
        <v>1246.3334559999998</v>
      </c>
    </row>
    <row r="61" spans="4:21" ht="16.5" thickTop="1" thickBot="1" x14ac:dyDescent="0.3">
      <c r="H61" s="2" t="s">
        <v>3</v>
      </c>
      <c r="I61" s="2">
        <v>1628.77</v>
      </c>
      <c r="J61" s="2"/>
      <c r="S61" s="6"/>
      <c r="T61" s="12">
        <f>SUM(T58:T60)</f>
        <v>32864.383015999992</v>
      </c>
      <c r="U61" s="20">
        <f>T61</f>
        <v>32864.383015999992</v>
      </c>
    </row>
    <row r="62" spans="4:21" ht="15.75" thickTop="1" x14ac:dyDescent="0.25">
      <c r="H62" s="2" t="s">
        <v>13</v>
      </c>
      <c r="I62" s="2">
        <v>1628.77</v>
      </c>
      <c r="J62" s="2"/>
    </row>
    <row r="63" spans="4:21" x14ac:dyDescent="0.25">
      <c r="D63" s="2" t="s">
        <v>50</v>
      </c>
      <c r="E63" s="2">
        <v>1586.21</v>
      </c>
      <c r="H63" s="2" t="s">
        <v>14</v>
      </c>
      <c r="I63" s="2">
        <v>1628.77</v>
      </c>
      <c r="J63" s="2"/>
    </row>
    <row r="64" spans="4:21" x14ac:dyDescent="0.25">
      <c r="D64" s="2" t="s">
        <v>52</v>
      </c>
      <c r="E64" s="2">
        <v>3.73</v>
      </c>
      <c r="H64" s="2" t="s">
        <v>15</v>
      </c>
      <c r="I64" s="2">
        <v>1628.77</v>
      </c>
      <c r="J64" s="2"/>
      <c r="O64" t="s">
        <v>49</v>
      </c>
    </row>
    <row r="65" spans="4:20" x14ac:dyDescent="0.25">
      <c r="D65" s="2" t="s">
        <v>53</v>
      </c>
      <c r="E65" s="2">
        <v>5.38</v>
      </c>
      <c r="H65" s="2" t="s">
        <v>16</v>
      </c>
      <c r="I65" s="2">
        <v>1628.77</v>
      </c>
      <c r="J65" s="2"/>
      <c r="Q65" s="2" t="s">
        <v>2</v>
      </c>
      <c r="R65" s="2">
        <v>1651</v>
      </c>
      <c r="S65" s="2"/>
    </row>
    <row r="66" spans="4:20" x14ac:dyDescent="0.25">
      <c r="D66" s="2" t="s">
        <v>54</v>
      </c>
      <c r="E66" s="2">
        <v>25.09</v>
      </c>
      <c r="H66" s="2" t="s">
        <v>17</v>
      </c>
      <c r="I66" s="2">
        <v>1628.77</v>
      </c>
      <c r="J66" s="2"/>
      <c r="Q66" s="2" t="s">
        <v>3</v>
      </c>
      <c r="R66" s="2">
        <v>1651</v>
      </c>
      <c r="S66" s="2"/>
    </row>
    <row r="67" spans="4:20" x14ac:dyDescent="0.25">
      <c r="D67" s="2" t="s">
        <v>6</v>
      </c>
      <c r="E67" s="2">
        <v>8.36</v>
      </c>
      <c r="H67" s="2" t="s">
        <v>18</v>
      </c>
      <c r="I67" s="2">
        <v>1628.77</v>
      </c>
      <c r="J67" s="2"/>
      <c r="N67" s="2" t="s">
        <v>50</v>
      </c>
      <c r="O67" s="15">
        <v>1586.21</v>
      </c>
      <c r="Q67" s="2" t="s">
        <v>13</v>
      </c>
      <c r="R67" s="2">
        <v>1651</v>
      </c>
      <c r="S67" s="2"/>
    </row>
    <row r="68" spans="4:20" x14ac:dyDescent="0.25">
      <c r="E68">
        <f>SUM(E63:E67)</f>
        <v>1628.77</v>
      </c>
      <c r="H68" s="2" t="s">
        <v>19</v>
      </c>
      <c r="I68" s="2">
        <v>1628.77</v>
      </c>
      <c r="J68" s="2"/>
      <c r="N68" s="2" t="s">
        <v>52</v>
      </c>
      <c r="O68" s="15">
        <v>3.73</v>
      </c>
      <c r="Q68" s="2" t="s">
        <v>14</v>
      </c>
      <c r="R68" s="2">
        <v>1651</v>
      </c>
      <c r="S68" s="2"/>
    </row>
    <row r="69" spans="4:20" x14ac:dyDescent="0.25">
      <c r="H69" s="2" t="s">
        <v>22</v>
      </c>
      <c r="I69" s="2">
        <v>1628.77</v>
      </c>
      <c r="J69" s="2"/>
      <c r="N69" s="2" t="s">
        <v>55</v>
      </c>
      <c r="O69" s="15">
        <v>7.93</v>
      </c>
      <c r="Q69" s="2" t="s">
        <v>15</v>
      </c>
      <c r="R69" s="2">
        <v>1651</v>
      </c>
      <c r="S69" s="2"/>
    </row>
    <row r="70" spans="4:20" x14ac:dyDescent="0.25">
      <c r="D70" t="s">
        <v>31</v>
      </c>
      <c r="E70">
        <f>E63+E65+E66+E67</f>
        <v>1625.04</v>
      </c>
      <c r="H70" s="2" t="s">
        <v>29</v>
      </c>
      <c r="I70" s="2">
        <v>1628.77</v>
      </c>
      <c r="N70" s="2"/>
      <c r="O70" s="15">
        <v>53.13</v>
      </c>
      <c r="Q70" s="2" t="s">
        <v>16</v>
      </c>
      <c r="R70" s="2">
        <v>1651</v>
      </c>
      <c r="S70" s="2"/>
    </row>
    <row r="71" spans="4:20" x14ac:dyDescent="0.25">
      <c r="H71" s="7" t="s">
        <v>30</v>
      </c>
      <c r="I71" s="2">
        <v>1628.77</v>
      </c>
      <c r="O71" s="10">
        <f>SUM(O67:O70)</f>
        <v>1651.0000000000002</v>
      </c>
      <c r="Q71" s="2" t="s">
        <v>17</v>
      </c>
      <c r="R71" s="2">
        <v>1651</v>
      </c>
      <c r="S71" s="2"/>
    </row>
    <row r="72" spans="4:20" x14ac:dyDescent="0.25">
      <c r="H72" s="7" t="s">
        <v>45</v>
      </c>
      <c r="I72" s="2">
        <v>1625.04</v>
      </c>
      <c r="Q72" s="2" t="s">
        <v>18</v>
      </c>
      <c r="R72" s="2">
        <v>1651</v>
      </c>
      <c r="S72" s="2"/>
    </row>
    <row r="73" spans="4:20" ht="15.75" thickBot="1" x14ac:dyDescent="0.3">
      <c r="I73" s="10">
        <f>SUM(I60:I72)</f>
        <v>21170.280000000002</v>
      </c>
      <c r="J73" s="10"/>
      <c r="K73" s="10">
        <f>I73</f>
        <v>21170.280000000002</v>
      </c>
      <c r="L73" s="10"/>
      <c r="N73" t="s">
        <v>31</v>
      </c>
      <c r="O73" s="10">
        <f>O67+O69+O70</f>
        <v>1647.2700000000002</v>
      </c>
      <c r="Q73" s="2" t="s">
        <v>19</v>
      </c>
      <c r="R73" s="2">
        <v>1651</v>
      </c>
      <c r="S73" s="2"/>
    </row>
    <row r="74" spans="4:20" ht="16.5" thickTop="1" thickBot="1" x14ac:dyDescent="0.3">
      <c r="H74" s="4" t="s">
        <v>9</v>
      </c>
      <c r="I74" s="5">
        <v>0.23799999999999999</v>
      </c>
      <c r="J74" s="4"/>
      <c r="K74" s="11">
        <f>K73*I74</f>
        <v>5038.52664</v>
      </c>
      <c r="L74" s="10"/>
      <c r="Q74" s="2" t="s">
        <v>22</v>
      </c>
      <c r="R74" s="2">
        <v>1651</v>
      </c>
      <c r="S74" s="2"/>
    </row>
    <row r="75" spans="4:20" ht="16.5" thickTop="1" thickBot="1" x14ac:dyDescent="0.3">
      <c r="H75" s="4" t="s">
        <v>10</v>
      </c>
      <c r="I75" s="5">
        <v>4.8800000000000003E-2</v>
      </c>
      <c r="J75" s="4"/>
      <c r="K75" s="11">
        <f>K73*I75</f>
        <v>1033.1096640000003</v>
      </c>
      <c r="L75" s="10"/>
      <c r="Q75" s="2" t="s">
        <v>29</v>
      </c>
      <c r="R75" s="2">
        <v>1651</v>
      </c>
    </row>
    <row r="76" spans="4:20" ht="16.5" thickTop="1" thickBot="1" x14ac:dyDescent="0.3">
      <c r="J76" s="6"/>
      <c r="K76" s="12">
        <f>SUM(K73:K75)</f>
        <v>27241.916304000002</v>
      </c>
      <c r="L76" s="20">
        <f>K76</f>
        <v>27241.916304000002</v>
      </c>
      <c r="Q76" s="7" t="s">
        <v>30</v>
      </c>
      <c r="R76" s="2">
        <v>1651</v>
      </c>
    </row>
    <row r="77" spans="4:20" ht="15.75" thickTop="1" x14ac:dyDescent="0.25">
      <c r="Q77" s="7" t="s">
        <v>45</v>
      </c>
      <c r="R77" s="2">
        <v>1647.27</v>
      </c>
    </row>
    <row r="78" spans="4:20" ht="15.75" thickBot="1" x14ac:dyDescent="0.3">
      <c r="R78" s="10">
        <f>SUM(R65:R77)</f>
        <v>21459.27</v>
      </c>
      <c r="S78" s="10"/>
      <c r="T78" s="10">
        <f>R78</f>
        <v>21459.27</v>
      </c>
    </row>
    <row r="79" spans="4:20" ht="16.5" thickTop="1" thickBot="1" x14ac:dyDescent="0.3">
      <c r="F79" t="s">
        <v>47</v>
      </c>
      <c r="Q79" s="4" t="s">
        <v>9</v>
      </c>
      <c r="R79" s="5">
        <v>0.23799999999999999</v>
      </c>
      <c r="S79" s="4"/>
      <c r="T79" s="11">
        <f>T78*R79</f>
        <v>5107.3062600000003</v>
      </c>
    </row>
    <row r="80" spans="4:20" ht="16.5" thickTop="1" thickBot="1" x14ac:dyDescent="0.3">
      <c r="H80" s="2" t="s">
        <v>2</v>
      </c>
      <c r="I80" s="2">
        <v>1711.56</v>
      </c>
      <c r="J80" s="2"/>
      <c r="Q80" s="4" t="s">
        <v>10</v>
      </c>
      <c r="R80" s="5">
        <v>4.8800000000000003E-2</v>
      </c>
      <c r="S80" s="4"/>
      <c r="T80" s="11">
        <f>T78*R80</f>
        <v>1047.2123760000002</v>
      </c>
    </row>
    <row r="81" spans="4:22" ht="16.5" thickTop="1" thickBot="1" x14ac:dyDescent="0.3">
      <c r="H81" s="2" t="s">
        <v>3</v>
      </c>
      <c r="I81" s="2">
        <v>1711.56</v>
      </c>
      <c r="J81" s="2"/>
      <c r="S81" s="6"/>
      <c r="T81" s="12">
        <f>SUM(T78:T80)</f>
        <v>27613.788636000001</v>
      </c>
      <c r="U81" s="20">
        <f>T81</f>
        <v>27613.788636000001</v>
      </c>
    </row>
    <row r="82" spans="4:22" ht="15.75" thickTop="1" x14ac:dyDescent="0.25">
      <c r="D82" s="2" t="s">
        <v>50</v>
      </c>
      <c r="E82" s="2">
        <v>1672.74</v>
      </c>
      <c r="H82" s="2" t="s">
        <v>13</v>
      </c>
      <c r="I82" s="2">
        <v>1711.56</v>
      </c>
      <c r="J82" s="2"/>
    </row>
    <row r="83" spans="4:22" x14ac:dyDescent="0.25">
      <c r="D83" s="2" t="s">
        <v>52</v>
      </c>
      <c r="E83" s="2">
        <v>3.73</v>
      </c>
      <c r="H83" s="2" t="s">
        <v>14</v>
      </c>
      <c r="I83" s="2">
        <v>1711.56</v>
      </c>
      <c r="J83" s="2"/>
      <c r="O83" t="s">
        <v>41</v>
      </c>
    </row>
    <row r="84" spans="4:22" x14ac:dyDescent="0.25">
      <c r="D84" s="2" t="s">
        <v>53</v>
      </c>
      <c r="E84" s="2"/>
      <c r="H84" s="2" t="s">
        <v>15</v>
      </c>
      <c r="I84" s="2">
        <v>1711.56</v>
      </c>
      <c r="J84" s="2"/>
      <c r="O84" s="33" t="s">
        <v>64</v>
      </c>
      <c r="R84" s="1" t="s">
        <v>5</v>
      </c>
      <c r="S84" s="1"/>
      <c r="V84" s="10"/>
    </row>
    <row r="85" spans="4:22" x14ac:dyDescent="0.25">
      <c r="D85" s="2" t="s">
        <v>54</v>
      </c>
      <c r="E85" s="2">
        <v>26.32</v>
      </c>
      <c r="H85" s="2" t="s">
        <v>16</v>
      </c>
      <c r="I85" s="2">
        <v>1711.56</v>
      </c>
      <c r="J85" s="2"/>
      <c r="O85" s="34"/>
      <c r="Q85" s="2" t="s">
        <v>2</v>
      </c>
      <c r="R85" s="15">
        <v>2013.77</v>
      </c>
      <c r="V85" s="10"/>
    </row>
    <row r="86" spans="4:22" x14ac:dyDescent="0.25">
      <c r="D86" s="2" t="s">
        <v>6</v>
      </c>
      <c r="E86" s="2">
        <v>8.77</v>
      </c>
      <c r="H86" s="2" t="s">
        <v>17</v>
      </c>
      <c r="I86" s="2">
        <v>1711.56</v>
      </c>
      <c r="J86" s="2"/>
      <c r="N86" s="2" t="s">
        <v>50</v>
      </c>
      <c r="O86" s="15">
        <v>1934.36</v>
      </c>
      <c r="Q86" s="2" t="s">
        <v>3</v>
      </c>
      <c r="R86" s="15">
        <v>2013.77</v>
      </c>
    </row>
    <row r="87" spans="4:22" x14ac:dyDescent="0.25">
      <c r="E87">
        <f>SUM(E82:E86)</f>
        <v>1711.56</v>
      </c>
      <c r="H87" s="2" t="s">
        <v>18</v>
      </c>
      <c r="I87" s="2">
        <v>1711.56</v>
      </c>
      <c r="J87" s="2"/>
      <c r="N87" s="2" t="s">
        <v>52</v>
      </c>
      <c r="O87" s="15">
        <v>4.95</v>
      </c>
      <c r="Q87" s="2" t="s">
        <v>13</v>
      </c>
      <c r="R87" s="15">
        <v>2013.77</v>
      </c>
    </row>
    <row r="88" spans="4:22" x14ac:dyDescent="0.25">
      <c r="H88" s="2" t="s">
        <v>19</v>
      </c>
      <c r="I88" s="2">
        <v>1711.56</v>
      </c>
      <c r="J88" s="2"/>
      <c r="N88" s="2" t="s">
        <v>55</v>
      </c>
      <c r="O88" s="15">
        <v>9.67</v>
      </c>
      <c r="Q88" s="2" t="s">
        <v>14</v>
      </c>
      <c r="R88" s="15">
        <v>2013.77</v>
      </c>
    </row>
    <row r="89" spans="4:22" x14ac:dyDescent="0.25">
      <c r="D89" t="s">
        <v>31</v>
      </c>
      <c r="E89">
        <f>E82+E84+E85+E86</f>
        <v>1707.83</v>
      </c>
      <c r="H89" s="2" t="s">
        <v>22</v>
      </c>
      <c r="I89" s="2">
        <v>1711.56</v>
      </c>
      <c r="J89" s="2"/>
      <c r="N89" s="2"/>
      <c r="O89" s="15">
        <v>64.790000000000006</v>
      </c>
      <c r="Q89" s="2" t="s">
        <v>15</v>
      </c>
      <c r="R89" s="15">
        <v>2013.77</v>
      </c>
    </row>
    <row r="90" spans="4:22" x14ac:dyDescent="0.25">
      <c r="H90" s="2" t="s">
        <v>29</v>
      </c>
      <c r="I90" s="2">
        <v>1711.56</v>
      </c>
      <c r="O90" s="10">
        <f>SUM(O86:O89)</f>
        <v>2013.77</v>
      </c>
      <c r="Q90" s="2" t="s">
        <v>16</v>
      </c>
      <c r="R90" s="15">
        <v>2013.77</v>
      </c>
    </row>
    <row r="91" spans="4:22" x14ac:dyDescent="0.25">
      <c r="H91" s="7" t="s">
        <v>30</v>
      </c>
      <c r="I91" s="2">
        <v>1711.56</v>
      </c>
      <c r="Q91" s="2" t="s">
        <v>17</v>
      </c>
      <c r="R91" s="15">
        <v>2013.77</v>
      </c>
    </row>
    <row r="92" spans="4:22" x14ac:dyDescent="0.25">
      <c r="H92" s="7" t="s">
        <v>45</v>
      </c>
      <c r="I92" s="2">
        <v>1707.83</v>
      </c>
      <c r="N92" t="s">
        <v>31</v>
      </c>
      <c r="O92" s="10">
        <f>O86+O88+O89</f>
        <v>2008.82</v>
      </c>
      <c r="Q92" s="2" t="s">
        <v>18</v>
      </c>
      <c r="R92" s="15">
        <v>2013.77</v>
      </c>
    </row>
    <row r="93" spans="4:22" ht="15.75" thickBot="1" x14ac:dyDescent="0.3">
      <c r="I93" s="10">
        <f>SUM(I80:I92)</f>
        <v>22246.550000000003</v>
      </c>
      <c r="J93" s="10"/>
      <c r="K93" s="10">
        <f>I93</f>
        <v>22246.550000000003</v>
      </c>
      <c r="L93" s="10"/>
      <c r="Q93" s="2" t="s">
        <v>19</v>
      </c>
      <c r="R93" s="15">
        <v>2013.77</v>
      </c>
    </row>
    <row r="94" spans="4:22" ht="16.5" thickTop="1" thickBot="1" x14ac:dyDescent="0.3">
      <c r="H94" s="4" t="s">
        <v>9</v>
      </c>
      <c r="I94" s="5">
        <v>0.23799999999999999</v>
      </c>
      <c r="J94" s="4"/>
      <c r="K94" s="11">
        <f>K93*I94</f>
        <v>5294.6789000000008</v>
      </c>
      <c r="L94" s="10"/>
      <c r="Q94" s="2" t="s">
        <v>22</v>
      </c>
      <c r="R94" s="15">
        <v>2013.77</v>
      </c>
    </row>
    <row r="95" spans="4:22" ht="16.5" thickTop="1" thickBot="1" x14ac:dyDescent="0.3">
      <c r="H95" s="4" t="s">
        <v>10</v>
      </c>
      <c r="I95" s="5">
        <v>4.8800000000000003E-2</v>
      </c>
      <c r="J95" s="4"/>
      <c r="K95" s="11">
        <f>K93*I95</f>
        <v>1085.6316400000003</v>
      </c>
      <c r="L95" s="10"/>
      <c r="Q95" s="2" t="s">
        <v>29</v>
      </c>
      <c r="R95" s="15">
        <v>2013.77</v>
      </c>
    </row>
    <row r="96" spans="4:22" ht="16.5" thickTop="1" thickBot="1" x14ac:dyDescent="0.3">
      <c r="J96" s="6"/>
      <c r="K96" s="12">
        <f>SUM(K93:K95)</f>
        <v>28626.860540000001</v>
      </c>
      <c r="L96" s="20">
        <f>K96</f>
        <v>28626.860540000001</v>
      </c>
      <c r="Q96" s="2" t="s">
        <v>30</v>
      </c>
      <c r="R96" s="15">
        <v>2013.77</v>
      </c>
    </row>
    <row r="97" spans="4:21" ht="15.75" thickTop="1" x14ac:dyDescent="0.25">
      <c r="Q97" s="8" t="s">
        <v>31</v>
      </c>
      <c r="R97" s="10">
        <v>2008.82</v>
      </c>
    </row>
    <row r="98" spans="4:21" ht="15.75" thickBot="1" x14ac:dyDescent="0.3">
      <c r="R98" s="10">
        <f>SUM(R85:R97)</f>
        <v>26174.06</v>
      </c>
      <c r="T98" s="10">
        <f>R98</f>
        <v>26174.06</v>
      </c>
    </row>
    <row r="99" spans="4:21" ht="16.5" thickTop="1" thickBot="1" x14ac:dyDescent="0.3">
      <c r="F99" t="s">
        <v>46</v>
      </c>
      <c r="Q99" s="4" t="s">
        <v>9</v>
      </c>
      <c r="R99" s="5">
        <v>0.23799999999999999</v>
      </c>
      <c r="S99" s="4"/>
      <c r="T99" s="11">
        <f>T98*R99</f>
        <v>6229.4262799999997</v>
      </c>
    </row>
    <row r="100" spans="4:21" ht="16.5" thickTop="1" thickBot="1" x14ac:dyDescent="0.3">
      <c r="H100" s="2" t="s">
        <v>2</v>
      </c>
      <c r="I100" s="2">
        <v>1827.07</v>
      </c>
      <c r="J100" s="2"/>
      <c r="Q100" s="4" t="s">
        <v>10</v>
      </c>
      <c r="R100" s="5">
        <v>4.8800000000000003E-2</v>
      </c>
      <c r="S100" s="4"/>
      <c r="T100" s="11">
        <f>T98*R100</f>
        <v>1277.2941280000002</v>
      </c>
    </row>
    <row r="101" spans="4:21" ht="16.5" thickTop="1" thickBot="1" x14ac:dyDescent="0.3">
      <c r="H101" s="2" t="s">
        <v>3</v>
      </c>
      <c r="I101" s="2">
        <v>1827.07</v>
      </c>
      <c r="J101" s="2"/>
      <c r="S101" s="6"/>
      <c r="T101" s="12">
        <f>SUM(T98:T100)</f>
        <v>33680.780407999999</v>
      </c>
      <c r="U101" s="20">
        <f>T101</f>
        <v>33680.780407999999</v>
      </c>
    </row>
    <row r="102" spans="4:21" ht="15.75" thickTop="1" x14ac:dyDescent="0.25">
      <c r="D102" s="2" t="s">
        <v>50</v>
      </c>
      <c r="E102" s="2">
        <v>1782.74</v>
      </c>
      <c r="H102" s="2" t="s">
        <v>13</v>
      </c>
      <c r="I102" s="2">
        <v>1827.07</v>
      </c>
      <c r="J102" s="2"/>
    </row>
    <row r="103" spans="4:21" x14ac:dyDescent="0.25">
      <c r="D103" s="2" t="s">
        <v>52</v>
      </c>
      <c r="E103" s="2">
        <v>4.34</v>
      </c>
      <c r="H103" s="2" t="s">
        <v>14</v>
      </c>
      <c r="I103" s="2">
        <v>1827.07</v>
      </c>
      <c r="J103" s="2"/>
      <c r="T103" s="6" t="s">
        <v>62</v>
      </c>
      <c r="U103" s="12">
        <f>SUM(U22:U102)</f>
        <v>159115.52227999998</v>
      </c>
    </row>
    <row r="104" spans="4:21" x14ac:dyDescent="0.25">
      <c r="D104" s="2" t="s">
        <v>53</v>
      </c>
      <c r="E104" s="2"/>
      <c r="H104" s="2" t="s">
        <v>15</v>
      </c>
      <c r="I104" s="2">
        <v>1827.07</v>
      </c>
      <c r="J104" s="2"/>
    </row>
    <row r="105" spans="4:21" x14ac:dyDescent="0.25">
      <c r="D105" s="2" t="s">
        <v>54</v>
      </c>
      <c r="E105" s="2">
        <v>29.99</v>
      </c>
      <c r="H105" s="2" t="s">
        <v>16</v>
      </c>
      <c r="I105" s="2">
        <v>1827.07</v>
      </c>
      <c r="J105" s="2"/>
    </row>
    <row r="106" spans="4:21" x14ac:dyDescent="0.25">
      <c r="D106" s="2" t="s">
        <v>6</v>
      </c>
      <c r="E106" s="2">
        <v>10</v>
      </c>
      <c r="H106" s="2" t="s">
        <v>17</v>
      </c>
      <c r="I106" s="2">
        <v>1827.07</v>
      </c>
      <c r="J106" s="2"/>
    </row>
    <row r="107" spans="4:21" x14ac:dyDescent="0.25">
      <c r="E107">
        <f>SUM(E102:E106)</f>
        <v>1827.07</v>
      </c>
      <c r="H107" s="2" t="s">
        <v>18</v>
      </c>
      <c r="I107" s="2">
        <v>1827.07</v>
      </c>
      <c r="J107" s="2"/>
    </row>
    <row r="108" spans="4:21" x14ac:dyDescent="0.25">
      <c r="H108" s="2" t="s">
        <v>19</v>
      </c>
      <c r="I108" s="2">
        <v>1827.07</v>
      </c>
      <c r="J108" s="2"/>
    </row>
    <row r="109" spans="4:21" x14ac:dyDescent="0.25">
      <c r="D109" t="s">
        <v>31</v>
      </c>
      <c r="E109">
        <f>E102+E104+E105+E106</f>
        <v>1822.73</v>
      </c>
      <c r="H109" s="2" t="s">
        <v>22</v>
      </c>
      <c r="I109" s="2">
        <v>1827.07</v>
      </c>
      <c r="J109" s="2"/>
    </row>
    <row r="110" spans="4:21" x14ac:dyDescent="0.25">
      <c r="H110" s="2" t="s">
        <v>29</v>
      </c>
      <c r="I110" s="2">
        <v>1827.07</v>
      </c>
    </row>
    <row r="111" spans="4:21" x14ac:dyDescent="0.25">
      <c r="H111" s="7" t="s">
        <v>30</v>
      </c>
      <c r="I111" s="2">
        <v>1827.07</v>
      </c>
    </row>
    <row r="112" spans="4:21" x14ac:dyDescent="0.25">
      <c r="H112" s="7" t="s">
        <v>45</v>
      </c>
      <c r="I112" s="2">
        <v>1822.73</v>
      </c>
    </row>
    <row r="113" spans="8:22" ht="15.75" thickBot="1" x14ac:dyDescent="0.3">
      <c r="I113" s="10">
        <f>SUM(I100:I112)</f>
        <v>23747.57</v>
      </c>
      <c r="J113" s="10"/>
      <c r="K113" s="10">
        <f>I113</f>
        <v>23747.57</v>
      </c>
      <c r="L113" s="10"/>
    </row>
    <row r="114" spans="8:22" ht="16.5" thickTop="1" thickBot="1" x14ac:dyDescent="0.3">
      <c r="H114" s="4" t="s">
        <v>9</v>
      </c>
      <c r="I114" s="5">
        <v>0.23799999999999999</v>
      </c>
      <c r="J114" s="4"/>
      <c r="K114" s="11">
        <f>K113*I114</f>
        <v>5651.92166</v>
      </c>
      <c r="L114" s="10"/>
    </row>
    <row r="115" spans="8:22" ht="16.5" thickTop="1" thickBot="1" x14ac:dyDescent="0.3">
      <c r="H115" s="4" t="s">
        <v>10</v>
      </c>
      <c r="I115" s="5">
        <v>4.8800000000000003E-2</v>
      </c>
      <c r="J115" s="4"/>
      <c r="K115" s="11">
        <f>K113*I115</f>
        <v>1158.8814160000002</v>
      </c>
      <c r="L115" s="10"/>
    </row>
    <row r="116" spans="8:22" ht="16.5" thickTop="1" thickBot="1" x14ac:dyDescent="0.3">
      <c r="J116" s="6"/>
      <c r="K116" s="12">
        <f>SUM(K113:K115)</f>
        <v>30558.373076</v>
      </c>
      <c r="L116" s="20">
        <f>K116</f>
        <v>30558.373076</v>
      </c>
    </row>
    <row r="117" spans="8:22" ht="15.75" thickTop="1" x14ac:dyDescent="0.25">
      <c r="M117" s="10"/>
      <c r="V117" s="10"/>
    </row>
    <row r="118" spans="8:22" x14ac:dyDescent="0.25">
      <c r="K118" s="6" t="s">
        <v>62</v>
      </c>
      <c r="L118" s="12">
        <f>SUM(L22:L117)</f>
        <v>176939.593876</v>
      </c>
    </row>
    <row r="120" spans="8:22" x14ac:dyDescent="0.25">
      <c r="V120" s="10"/>
    </row>
  </sheetData>
  <mergeCells count="5">
    <mergeCell ref="O84:O85"/>
    <mergeCell ref="D3:J3"/>
    <mergeCell ref="D2:T2"/>
    <mergeCell ref="N3:R3"/>
    <mergeCell ref="O25:O2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82E1-17E6-4C28-A8D4-D2052B74BC06}">
  <sheetPr>
    <tabColor rgb="FFFF0000"/>
  </sheetPr>
  <dimension ref="C7:AB125"/>
  <sheetViews>
    <sheetView topLeftCell="C67" workbookViewId="0">
      <selection activeCell="L101" sqref="L101"/>
    </sheetView>
  </sheetViews>
  <sheetFormatPr defaultRowHeight="15" x14ac:dyDescent="0.25"/>
  <cols>
    <col min="11" max="11" width="13" customWidth="1"/>
    <col min="12" max="12" width="14.140625" customWidth="1"/>
    <col min="13" max="13" width="14" customWidth="1"/>
    <col min="26" max="26" width="16.28515625" customWidth="1"/>
    <col min="27" max="27" width="12" bestFit="1" customWidth="1"/>
    <col min="28" max="28" width="13.140625" customWidth="1"/>
  </cols>
  <sheetData>
    <row r="7" spans="3:26" x14ac:dyDescent="0.25">
      <c r="C7" s="30" t="s">
        <v>4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Q7" s="30" t="s">
        <v>66</v>
      </c>
      <c r="R7" s="30"/>
      <c r="S7" s="30"/>
      <c r="T7" s="30"/>
      <c r="U7" s="30"/>
      <c r="V7" s="30"/>
      <c r="W7" s="30"/>
      <c r="X7" s="30"/>
      <c r="Y7" s="30"/>
      <c r="Z7" s="30"/>
    </row>
    <row r="8" spans="3:26" x14ac:dyDescent="0.25">
      <c r="H8" s="1" t="s">
        <v>5</v>
      </c>
      <c r="I8" s="1"/>
      <c r="J8" s="1" t="s">
        <v>8</v>
      </c>
    </row>
    <row r="9" spans="3:26" x14ac:dyDescent="0.25">
      <c r="C9" t="s">
        <v>0</v>
      </c>
      <c r="E9" t="s">
        <v>1</v>
      </c>
      <c r="G9" s="2" t="s">
        <v>2</v>
      </c>
      <c r="H9" s="2">
        <v>1672.74</v>
      </c>
      <c r="I9" s="2"/>
      <c r="J9" s="2">
        <v>4.6100000000000003</v>
      </c>
      <c r="R9" t="s">
        <v>27</v>
      </c>
      <c r="T9" t="s">
        <v>28</v>
      </c>
      <c r="W9" s="1" t="s">
        <v>5</v>
      </c>
      <c r="X9" s="1"/>
      <c r="Y9" s="1"/>
      <c r="Z9" s="10"/>
    </row>
    <row r="10" spans="3:26" x14ac:dyDescent="0.25">
      <c r="G10" s="2" t="s">
        <v>3</v>
      </c>
      <c r="H10" s="2">
        <v>1672.74</v>
      </c>
      <c r="I10" s="2"/>
      <c r="J10" s="2">
        <v>4.6100000000000003</v>
      </c>
      <c r="V10" s="2" t="s">
        <v>2</v>
      </c>
      <c r="W10" s="2">
        <v>1934.36</v>
      </c>
      <c r="Z10" s="10"/>
    </row>
    <row r="11" spans="3:26" x14ac:dyDescent="0.25">
      <c r="G11" s="2" t="s">
        <v>7</v>
      </c>
      <c r="H11" s="2">
        <v>270.39</v>
      </c>
      <c r="I11" s="2"/>
      <c r="J11" s="2">
        <v>0.75</v>
      </c>
      <c r="V11" s="2" t="s">
        <v>3</v>
      </c>
      <c r="W11" s="2">
        <v>1934.36</v>
      </c>
      <c r="Z11" s="10"/>
    </row>
    <row r="12" spans="3:26" ht="15.75" thickBot="1" x14ac:dyDescent="0.3">
      <c r="H12" s="3">
        <f>SUM(H9:H11)</f>
        <v>3615.87</v>
      </c>
      <c r="I12" s="3"/>
      <c r="J12" s="3">
        <f>SUM(J9:J11)</f>
        <v>9.9700000000000006</v>
      </c>
      <c r="K12" s="9">
        <f>H12+I12+J12</f>
        <v>3625.8399999999997</v>
      </c>
      <c r="L12" s="10"/>
      <c r="M12" s="10"/>
      <c r="V12" s="2" t="s">
        <v>13</v>
      </c>
      <c r="W12" s="2">
        <v>1934.36</v>
      </c>
      <c r="Z12" s="10"/>
    </row>
    <row r="13" spans="3:26" ht="16.5" thickTop="1" thickBot="1" x14ac:dyDescent="0.3">
      <c r="I13" s="4" t="s">
        <v>9</v>
      </c>
      <c r="J13" s="5">
        <v>0.23849999999999999</v>
      </c>
      <c r="K13" s="11">
        <f>K12*J13</f>
        <v>864.76283999999987</v>
      </c>
      <c r="L13" s="10"/>
      <c r="M13" s="10"/>
      <c r="V13" s="2" t="s">
        <v>14</v>
      </c>
      <c r="W13" s="2">
        <v>1934.36</v>
      </c>
      <c r="Z13" s="10"/>
    </row>
    <row r="14" spans="3:26" ht="16.5" thickTop="1" thickBot="1" x14ac:dyDescent="0.3">
      <c r="I14" s="4" t="s">
        <v>10</v>
      </c>
      <c r="J14" s="5">
        <v>4.8800000000000003E-2</v>
      </c>
      <c r="K14" s="11">
        <f>K12*J14</f>
        <v>176.94099199999999</v>
      </c>
      <c r="L14" s="10"/>
      <c r="M14" s="10"/>
      <c r="V14" s="2" t="s">
        <v>15</v>
      </c>
      <c r="W14" s="2">
        <v>1934.36</v>
      </c>
      <c r="Z14" s="10"/>
    </row>
    <row r="15" spans="3:26" ht="16.5" thickTop="1" thickBot="1" x14ac:dyDescent="0.3">
      <c r="K15" s="12">
        <f>SUM(K12:K14)</f>
        <v>4667.5438319999994</v>
      </c>
      <c r="L15" s="20">
        <f>K15</f>
        <v>4667.5438319999994</v>
      </c>
      <c r="M15" s="10"/>
      <c r="V15" s="2" t="s">
        <v>16</v>
      </c>
      <c r="W15" s="2">
        <v>1934.36</v>
      </c>
      <c r="Z15" s="10"/>
    </row>
    <row r="16" spans="3:26" ht="15.75" thickTop="1" x14ac:dyDescent="0.25">
      <c r="K16" s="10"/>
      <c r="L16" s="10"/>
      <c r="M16" s="10"/>
      <c r="V16" s="2" t="s">
        <v>17</v>
      </c>
      <c r="W16" s="2">
        <v>1934.36</v>
      </c>
      <c r="Z16" s="10"/>
    </row>
    <row r="17" spans="3:27" x14ac:dyDescent="0.25">
      <c r="H17" s="1" t="s">
        <v>5</v>
      </c>
      <c r="I17" s="1"/>
      <c r="J17" s="1" t="s">
        <v>8</v>
      </c>
      <c r="K17" s="10"/>
      <c r="L17" s="10"/>
      <c r="M17" s="10"/>
      <c r="V17" s="2" t="s">
        <v>18</v>
      </c>
      <c r="W17" s="2">
        <v>1934.36</v>
      </c>
      <c r="Z17" s="10"/>
    </row>
    <row r="18" spans="3:27" x14ac:dyDescent="0.25">
      <c r="C18" t="s">
        <v>11</v>
      </c>
      <c r="E18" t="s">
        <v>12</v>
      </c>
      <c r="G18" s="2" t="s">
        <v>2</v>
      </c>
      <c r="H18" s="2">
        <v>1672.74</v>
      </c>
      <c r="I18" s="2"/>
      <c r="J18" s="2">
        <v>4.6100000000000003</v>
      </c>
      <c r="K18" s="10"/>
      <c r="L18" s="10"/>
      <c r="M18" s="10"/>
      <c r="V18" s="2" t="s">
        <v>19</v>
      </c>
      <c r="W18" s="2">
        <v>1934.36</v>
      </c>
      <c r="X18" s="13"/>
      <c r="Z18" s="10"/>
    </row>
    <row r="19" spans="3:27" x14ac:dyDescent="0.25">
      <c r="G19" s="2" t="s">
        <v>3</v>
      </c>
      <c r="H19" s="2">
        <v>1672.74</v>
      </c>
      <c r="I19" s="2"/>
      <c r="J19" s="2">
        <v>4.6100000000000003</v>
      </c>
      <c r="K19" s="10"/>
      <c r="L19" s="10"/>
      <c r="M19" s="10"/>
      <c r="V19" s="2" t="s">
        <v>22</v>
      </c>
      <c r="W19" s="2">
        <v>1934.36</v>
      </c>
      <c r="X19" s="13"/>
      <c r="Z19" s="10"/>
    </row>
    <row r="20" spans="3:27" x14ac:dyDescent="0.25">
      <c r="G20" s="2" t="s">
        <v>13</v>
      </c>
      <c r="H20" s="2">
        <v>1672.74</v>
      </c>
      <c r="I20" s="2"/>
      <c r="J20" s="2">
        <v>4.6100000000000003</v>
      </c>
      <c r="K20" s="10"/>
      <c r="L20" s="10"/>
      <c r="M20" s="10"/>
      <c r="V20" s="2" t="s">
        <v>29</v>
      </c>
      <c r="W20" s="2">
        <v>1934.36</v>
      </c>
      <c r="Y20" s="6"/>
      <c r="Z20" s="12"/>
    </row>
    <row r="21" spans="3:27" x14ac:dyDescent="0.25">
      <c r="G21" s="2" t="s">
        <v>14</v>
      </c>
      <c r="H21" s="2">
        <v>1672.74</v>
      </c>
      <c r="I21" s="2"/>
      <c r="J21" s="2">
        <v>4.6100000000000003</v>
      </c>
      <c r="K21" s="10"/>
      <c r="L21" s="10"/>
      <c r="M21" s="10"/>
      <c r="V21" s="2" t="s">
        <v>30</v>
      </c>
      <c r="W21" s="2">
        <v>1934.36</v>
      </c>
    </row>
    <row r="22" spans="3:27" x14ac:dyDescent="0.25">
      <c r="G22" s="2" t="s">
        <v>15</v>
      </c>
      <c r="H22" s="2">
        <v>1586.21</v>
      </c>
      <c r="I22" s="2"/>
      <c r="J22" s="2">
        <v>4.6100000000000003</v>
      </c>
      <c r="K22" s="10"/>
      <c r="L22" s="10"/>
      <c r="M22" s="10"/>
      <c r="V22" s="2" t="s">
        <v>31</v>
      </c>
      <c r="W22" s="2">
        <v>1934.36</v>
      </c>
    </row>
    <row r="23" spans="3:27" ht="15.75" thickBot="1" x14ac:dyDescent="0.3">
      <c r="G23" s="2" t="s">
        <v>16</v>
      </c>
      <c r="H23" s="2">
        <v>1586.21</v>
      </c>
      <c r="I23" s="2"/>
      <c r="J23" s="2">
        <v>4.6100000000000003</v>
      </c>
      <c r="K23" s="10"/>
      <c r="L23" s="10"/>
      <c r="M23" s="10"/>
      <c r="W23">
        <f>SUM(W10:W22)</f>
        <v>25146.680000000004</v>
      </c>
      <c r="Y23">
        <f>SUM(Y14:Y22)</f>
        <v>0</v>
      </c>
      <c r="Z23" s="9">
        <f>W23+X23+Y23</f>
        <v>25146.680000000004</v>
      </c>
    </row>
    <row r="24" spans="3:27" ht="16.5" thickTop="1" thickBot="1" x14ac:dyDescent="0.3">
      <c r="G24" s="2" t="s">
        <v>17</v>
      </c>
      <c r="H24" s="2">
        <v>1586.21</v>
      </c>
      <c r="I24" s="2"/>
      <c r="J24" s="2">
        <v>4.6100000000000003</v>
      </c>
      <c r="K24" s="10"/>
      <c r="L24" s="10"/>
      <c r="M24" s="10"/>
      <c r="X24" s="4" t="s">
        <v>9</v>
      </c>
      <c r="Y24" s="5">
        <v>0.23849999999999999</v>
      </c>
      <c r="Z24" s="11">
        <f>Z23*Y24</f>
        <v>5997.4831800000011</v>
      </c>
    </row>
    <row r="25" spans="3:27" ht="16.5" thickTop="1" thickBot="1" x14ac:dyDescent="0.3">
      <c r="G25" s="2" t="s">
        <v>18</v>
      </c>
      <c r="H25" s="2">
        <v>1586.21</v>
      </c>
      <c r="I25" s="2"/>
      <c r="J25" s="2">
        <v>4.6100000000000003</v>
      </c>
      <c r="K25" s="10"/>
      <c r="L25" s="10"/>
      <c r="M25" s="10"/>
      <c r="X25" s="4" t="s">
        <v>10</v>
      </c>
      <c r="Y25" s="5">
        <v>4.8800000000000003E-2</v>
      </c>
      <c r="Z25" s="11">
        <f>Z23*Y25</f>
        <v>1227.1579840000002</v>
      </c>
    </row>
    <row r="26" spans="3:27" ht="16.5" thickTop="1" thickBot="1" x14ac:dyDescent="0.3">
      <c r="G26" s="2" t="s">
        <v>19</v>
      </c>
      <c r="H26" s="2">
        <v>1586.21</v>
      </c>
      <c r="I26" s="2"/>
      <c r="J26" s="2">
        <v>4.6100000000000003</v>
      </c>
      <c r="K26" s="9"/>
      <c r="L26" s="10"/>
      <c r="M26" s="10"/>
      <c r="Z26" s="12">
        <f>SUM(Z23:Z25)</f>
        <v>32371.321164000005</v>
      </c>
      <c r="AA26" s="20">
        <f>Z26</f>
        <v>32371.321164000005</v>
      </c>
    </row>
    <row r="27" spans="3:27" ht="16.5" thickTop="1" thickBot="1" x14ac:dyDescent="0.3">
      <c r="H27">
        <f>SUM(H18:H26)</f>
        <v>14622.009999999998</v>
      </c>
      <c r="J27">
        <f>SUM(J18:J26)</f>
        <v>41.49</v>
      </c>
      <c r="K27" s="9">
        <f>H27+I27+J27</f>
        <v>14663.499999999998</v>
      </c>
      <c r="L27" s="10"/>
      <c r="M27" s="10"/>
    </row>
    <row r="28" spans="3:27" ht="16.5" thickTop="1" thickBot="1" x14ac:dyDescent="0.3">
      <c r="I28" s="4" t="s">
        <v>9</v>
      </c>
      <c r="J28" s="5">
        <v>0.23849999999999999</v>
      </c>
      <c r="K28" s="11">
        <f>K27*J28</f>
        <v>3497.2447499999994</v>
      </c>
      <c r="L28" s="10"/>
      <c r="M28" s="10"/>
    </row>
    <row r="29" spans="3:27" ht="16.5" thickTop="1" thickBot="1" x14ac:dyDescent="0.3">
      <c r="I29" s="4" t="s">
        <v>10</v>
      </c>
      <c r="J29" s="5">
        <v>4.8800000000000003E-2</v>
      </c>
      <c r="K29" s="11">
        <f>K27*J29</f>
        <v>715.5788</v>
      </c>
      <c r="L29" s="10"/>
      <c r="M29" s="10"/>
      <c r="R29" t="s">
        <v>34</v>
      </c>
      <c r="V29" s="2" t="s">
        <v>2</v>
      </c>
      <c r="W29" s="2">
        <v>1782.47</v>
      </c>
      <c r="X29" s="13"/>
      <c r="Z29" s="10"/>
    </row>
    <row r="30" spans="3:27" ht="16.5" thickTop="1" thickBot="1" x14ac:dyDescent="0.3">
      <c r="K30" s="12">
        <f>SUM(K27:K29)</f>
        <v>18876.323549999997</v>
      </c>
      <c r="L30" s="20">
        <f>K30</f>
        <v>18876.323549999997</v>
      </c>
      <c r="M30" s="10"/>
      <c r="V30" s="2" t="s">
        <v>3</v>
      </c>
      <c r="W30" s="2">
        <v>1782.47</v>
      </c>
      <c r="X30" s="13"/>
      <c r="Z30" s="10"/>
    </row>
    <row r="31" spans="3:27" ht="15.75" thickTop="1" x14ac:dyDescent="0.25">
      <c r="K31" s="10"/>
      <c r="L31" s="10"/>
      <c r="M31" s="10"/>
      <c r="V31" s="2" t="s">
        <v>13</v>
      </c>
      <c r="W31" s="2">
        <v>1782.47</v>
      </c>
      <c r="Z31" s="10"/>
    </row>
    <row r="32" spans="3:27" x14ac:dyDescent="0.25">
      <c r="C32" t="s">
        <v>20</v>
      </c>
      <c r="E32" t="s">
        <v>21</v>
      </c>
      <c r="H32" s="1" t="s">
        <v>5</v>
      </c>
      <c r="I32" s="1"/>
      <c r="J32" s="1"/>
      <c r="K32" s="10"/>
      <c r="L32" s="10"/>
      <c r="M32" s="10"/>
      <c r="V32" s="2" t="s">
        <v>14</v>
      </c>
      <c r="W32" s="2">
        <v>1782.47</v>
      </c>
      <c r="Z32" s="10"/>
    </row>
    <row r="33" spans="7:27" x14ac:dyDescent="0.25">
      <c r="G33" s="2" t="s">
        <v>2</v>
      </c>
      <c r="H33" s="2">
        <v>1586.21</v>
      </c>
      <c r="K33" s="10"/>
      <c r="L33" s="10"/>
      <c r="M33" s="10"/>
      <c r="V33" s="2" t="s">
        <v>15</v>
      </c>
      <c r="W33" s="2">
        <v>1782.47</v>
      </c>
      <c r="Z33" s="10"/>
    </row>
    <row r="34" spans="7:27" x14ac:dyDescent="0.25">
      <c r="G34" s="2" t="s">
        <v>3</v>
      </c>
      <c r="H34" s="2">
        <v>1586.21</v>
      </c>
      <c r="K34" s="10"/>
      <c r="L34" s="10"/>
      <c r="M34" s="10"/>
      <c r="V34" s="2" t="s">
        <v>16</v>
      </c>
      <c r="W34" s="2">
        <v>1782.47</v>
      </c>
      <c r="Z34" s="10"/>
    </row>
    <row r="35" spans="7:27" x14ac:dyDescent="0.25">
      <c r="G35" s="2" t="s">
        <v>13</v>
      </c>
      <c r="H35" s="2">
        <v>1586.21</v>
      </c>
      <c r="K35" s="10"/>
      <c r="L35" s="10"/>
      <c r="M35" s="10"/>
      <c r="V35" s="2" t="s">
        <v>17</v>
      </c>
      <c r="W35" s="2">
        <v>1782.47</v>
      </c>
      <c r="Y35" s="13"/>
      <c r="Z35" s="10"/>
    </row>
    <row r="36" spans="7:27" x14ac:dyDescent="0.25">
      <c r="G36" s="2" t="s">
        <v>14</v>
      </c>
      <c r="H36" s="2">
        <v>1586.21</v>
      </c>
      <c r="K36" s="10"/>
      <c r="L36" s="10"/>
      <c r="M36" s="10"/>
      <c r="V36" s="2" t="s">
        <v>18</v>
      </c>
      <c r="W36" s="2">
        <v>1782.47</v>
      </c>
      <c r="Y36" s="13"/>
      <c r="Z36" s="10"/>
    </row>
    <row r="37" spans="7:27" x14ac:dyDescent="0.25">
      <c r="G37" s="2" t="s">
        <v>15</v>
      </c>
      <c r="H37" s="2">
        <v>1586.21</v>
      </c>
      <c r="K37" s="10"/>
      <c r="L37" s="10"/>
      <c r="M37" s="10"/>
      <c r="V37" s="2" t="s">
        <v>19</v>
      </c>
      <c r="W37" s="2">
        <v>1782.47</v>
      </c>
      <c r="Z37" s="12"/>
    </row>
    <row r="38" spans="7:27" x14ac:dyDescent="0.25">
      <c r="G38" s="2" t="s">
        <v>16</v>
      </c>
      <c r="H38" s="2">
        <v>1586.21</v>
      </c>
      <c r="K38" s="10"/>
      <c r="L38" s="10"/>
      <c r="M38" s="10"/>
      <c r="V38" s="2" t="s">
        <v>22</v>
      </c>
      <c r="W38" s="2">
        <v>1782.47</v>
      </c>
    </row>
    <row r="39" spans="7:27" x14ac:dyDescent="0.25">
      <c r="G39" s="2" t="s">
        <v>17</v>
      </c>
      <c r="H39" s="2">
        <v>1586.21</v>
      </c>
      <c r="K39" s="10"/>
      <c r="L39" s="10"/>
      <c r="M39" s="10"/>
      <c r="V39" s="2" t="s">
        <v>29</v>
      </c>
      <c r="W39" s="2">
        <v>1782.47</v>
      </c>
    </row>
    <row r="40" spans="7:27" x14ac:dyDescent="0.25">
      <c r="G40" s="2" t="s">
        <v>18</v>
      </c>
      <c r="H40" s="2">
        <v>1586.21</v>
      </c>
      <c r="K40" s="10"/>
      <c r="L40" s="10"/>
      <c r="M40" s="10"/>
      <c r="V40" s="2" t="s">
        <v>30</v>
      </c>
      <c r="W40" s="2">
        <v>1782.47</v>
      </c>
    </row>
    <row r="41" spans="7:27" ht="15.75" thickBot="1" x14ac:dyDescent="0.3">
      <c r="G41" s="2" t="s">
        <v>19</v>
      </c>
      <c r="H41" s="2">
        <v>1586.21</v>
      </c>
      <c r="K41" s="10"/>
      <c r="L41" s="10"/>
      <c r="M41" s="10"/>
      <c r="V41" s="2" t="s">
        <v>31</v>
      </c>
      <c r="W41" s="2">
        <v>1782.47</v>
      </c>
      <c r="Z41" s="9"/>
    </row>
    <row r="42" spans="7:27" ht="16.5" thickTop="1" thickBot="1" x14ac:dyDescent="0.3">
      <c r="G42" s="2" t="s">
        <v>22</v>
      </c>
      <c r="H42" s="2">
        <v>1586.21</v>
      </c>
      <c r="K42" s="10"/>
      <c r="L42" s="10"/>
      <c r="M42" s="10"/>
      <c r="W42">
        <f>SUM(W30:W41)</f>
        <v>21389.64</v>
      </c>
      <c r="Y42">
        <f>SUM(Y33:Y41)</f>
        <v>0</v>
      </c>
      <c r="Z42" s="9">
        <f>W42+X42+Y42</f>
        <v>21389.64</v>
      </c>
    </row>
    <row r="43" spans="7:27" ht="16.5" thickTop="1" thickBot="1" x14ac:dyDescent="0.3">
      <c r="G43" s="2" t="s">
        <v>23</v>
      </c>
      <c r="H43" s="2">
        <v>1321.12</v>
      </c>
      <c r="K43" s="10"/>
      <c r="L43" s="10"/>
      <c r="M43" s="10"/>
      <c r="X43" s="4" t="s">
        <v>9</v>
      </c>
      <c r="Y43" s="5">
        <v>0.23849999999999999</v>
      </c>
      <c r="Z43" s="11">
        <f>Z42*Y43</f>
        <v>5101.4291399999993</v>
      </c>
    </row>
    <row r="44" spans="7:27" ht="16.5" thickTop="1" thickBot="1" x14ac:dyDescent="0.3">
      <c r="H44">
        <f>SUM(H33:H43)</f>
        <v>17183.219999999998</v>
      </c>
      <c r="J44" s="3"/>
      <c r="K44" s="9">
        <f>H44+I44+J44</f>
        <v>17183.219999999998</v>
      </c>
      <c r="L44" s="10"/>
      <c r="M44" s="10"/>
      <c r="X44" s="4" t="s">
        <v>10</v>
      </c>
      <c r="Y44" s="5">
        <v>4.8800000000000003E-2</v>
      </c>
      <c r="Z44" s="11">
        <f>Z42*Y44</f>
        <v>1043.8144320000001</v>
      </c>
    </row>
    <row r="45" spans="7:27" ht="16.5" thickTop="1" thickBot="1" x14ac:dyDescent="0.3">
      <c r="H45" s="4" t="s">
        <v>9</v>
      </c>
      <c r="I45" s="28">
        <v>0.23849999999999999</v>
      </c>
      <c r="J45" s="4"/>
      <c r="K45" s="11">
        <f>K44*I45</f>
        <v>4098.1979699999993</v>
      </c>
      <c r="L45" s="10"/>
      <c r="M45" s="10"/>
      <c r="Z45" s="12">
        <f>SUM(Z42:Z44)</f>
        <v>27534.883571999999</v>
      </c>
      <c r="AA45" s="20">
        <f>Z45</f>
        <v>27534.883571999999</v>
      </c>
    </row>
    <row r="46" spans="7:27" ht="16.5" thickTop="1" thickBot="1" x14ac:dyDescent="0.3">
      <c r="H46" s="4" t="s">
        <v>10</v>
      </c>
      <c r="I46" s="5">
        <v>4.8800000000000003E-2</v>
      </c>
      <c r="J46" s="4"/>
      <c r="K46" s="11">
        <f>K44*I46</f>
        <v>838.54113599999994</v>
      </c>
      <c r="L46" s="10"/>
      <c r="M46" s="10"/>
      <c r="Z46" s="10"/>
    </row>
    <row r="47" spans="7:27" ht="16.5" thickTop="1" thickBot="1" x14ac:dyDescent="0.3">
      <c r="J47" s="6"/>
      <c r="K47" s="12">
        <f>SUM(K44:K46)</f>
        <v>22119.959105999995</v>
      </c>
      <c r="L47" s="20">
        <f>K47</f>
        <v>22119.959105999995</v>
      </c>
      <c r="M47" s="10"/>
      <c r="R47" t="s">
        <v>32</v>
      </c>
      <c r="T47" t="s">
        <v>33</v>
      </c>
      <c r="W47" s="1" t="s">
        <v>5</v>
      </c>
      <c r="X47" s="1"/>
      <c r="Y47" s="1"/>
      <c r="Z47" s="10"/>
    </row>
    <row r="48" spans="7:27" ht="15.75" thickTop="1" x14ac:dyDescent="0.25">
      <c r="K48" s="10"/>
      <c r="L48" s="10"/>
      <c r="M48" s="10"/>
      <c r="R48" t="s">
        <v>49</v>
      </c>
      <c r="V48" s="2" t="s">
        <v>2</v>
      </c>
      <c r="W48" s="2">
        <v>1586.21</v>
      </c>
      <c r="X48" s="13"/>
      <c r="Z48" s="10"/>
    </row>
    <row r="49" spans="3:28" x14ac:dyDescent="0.25">
      <c r="K49" s="10"/>
      <c r="L49" s="10"/>
      <c r="M49" s="10"/>
      <c r="V49" s="2" t="s">
        <v>3</v>
      </c>
      <c r="W49" s="2">
        <v>1586.21</v>
      </c>
      <c r="X49" s="13"/>
      <c r="Z49" s="10"/>
    </row>
    <row r="50" spans="3:28" x14ac:dyDescent="0.25">
      <c r="C50" t="s">
        <v>24</v>
      </c>
      <c r="E50" t="s">
        <v>25</v>
      </c>
      <c r="H50" s="1" t="s">
        <v>5</v>
      </c>
      <c r="I50" s="1"/>
      <c r="J50" s="1"/>
      <c r="K50" s="10"/>
      <c r="L50" s="10"/>
      <c r="M50" s="10"/>
      <c r="V50" s="2" t="s">
        <v>13</v>
      </c>
      <c r="W50" s="2">
        <v>1586.21</v>
      </c>
      <c r="Z50" s="10"/>
      <c r="AB50" s="10"/>
    </row>
    <row r="51" spans="3:28" x14ac:dyDescent="0.25">
      <c r="G51" s="2" t="s">
        <v>2</v>
      </c>
      <c r="H51" s="2">
        <v>1934.36</v>
      </c>
      <c r="K51" s="10"/>
      <c r="L51" s="10"/>
      <c r="M51" s="10"/>
      <c r="V51" s="2" t="s">
        <v>14</v>
      </c>
      <c r="W51" s="2">
        <v>1586.21</v>
      </c>
      <c r="Z51" s="10"/>
    </row>
    <row r="52" spans="3:28" x14ac:dyDescent="0.25">
      <c r="G52" s="2" t="s">
        <v>3</v>
      </c>
      <c r="H52" s="2">
        <v>1934.36</v>
      </c>
      <c r="K52" s="10"/>
      <c r="L52" s="10"/>
      <c r="M52" s="10"/>
      <c r="V52" s="2" t="s">
        <v>15</v>
      </c>
      <c r="W52" s="2">
        <v>1586.21</v>
      </c>
      <c r="Z52" s="10"/>
    </row>
    <row r="53" spans="3:28" x14ac:dyDescent="0.25">
      <c r="G53" s="2" t="s">
        <v>13</v>
      </c>
      <c r="H53" s="2">
        <v>1934.36</v>
      </c>
      <c r="K53" s="10"/>
      <c r="L53" s="10"/>
      <c r="M53" s="10"/>
      <c r="V53" s="2" t="s">
        <v>16</v>
      </c>
      <c r="W53" s="2">
        <v>1586.21</v>
      </c>
      <c r="Z53" s="10"/>
      <c r="AB53" s="10"/>
    </row>
    <row r="54" spans="3:28" x14ac:dyDescent="0.25">
      <c r="G54" s="2" t="s">
        <v>14</v>
      </c>
      <c r="H54" s="2">
        <v>1934.36</v>
      </c>
      <c r="K54" s="10"/>
      <c r="L54" s="10"/>
      <c r="M54" s="10"/>
      <c r="V54" s="2" t="s">
        <v>17</v>
      </c>
      <c r="W54" s="2">
        <v>1586.21</v>
      </c>
      <c r="Y54" s="13"/>
      <c r="Z54" s="10"/>
    </row>
    <row r="55" spans="3:28" x14ac:dyDescent="0.25">
      <c r="G55" s="2" t="s">
        <v>15</v>
      </c>
      <c r="H55" s="2">
        <v>1934.36</v>
      </c>
      <c r="K55" s="10"/>
      <c r="L55" s="10"/>
      <c r="M55" s="10"/>
      <c r="V55" s="2" t="s">
        <v>18</v>
      </c>
      <c r="W55" s="2">
        <v>1586.21</v>
      </c>
      <c r="Y55" s="13"/>
      <c r="Z55" s="10"/>
    </row>
    <row r="56" spans="3:28" x14ac:dyDescent="0.25">
      <c r="G56" s="2" t="s">
        <v>16</v>
      </c>
      <c r="H56" s="2">
        <v>1934.36</v>
      </c>
      <c r="K56" s="10"/>
      <c r="L56" s="10"/>
      <c r="M56" s="10"/>
      <c r="V56" s="2" t="s">
        <v>19</v>
      </c>
      <c r="W56" s="2">
        <v>1586.21</v>
      </c>
      <c r="Z56" s="12"/>
    </row>
    <row r="57" spans="3:28" x14ac:dyDescent="0.25">
      <c r="G57" s="2" t="s">
        <v>23</v>
      </c>
      <c r="H57" s="2">
        <v>959.23</v>
      </c>
      <c r="K57" s="10"/>
      <c r="L57" s="10"/>
      <c r="M57" s="10"/>
      <c r="V57" s="2" t="s">
        <v>22</v>
      </c>
      <c r="W57" s="2">
        <v>1586.21</v>
      </c>
      <c r="X57" s="10"/>
    </row>
    <row r="58" spans="3:28" ht="15.75" thickBot="1" x14ac:dyDescent="0.3">
      <c r="H58">
        <f>SUM(H51:H57)</f>
        <v>12565.39</v>
      </c>
      <c r="J58" s="3"/>
      <c r="K58" s="9">
        <f>H58+I58+J58</f>
        <v>12565.39</v>
      </c>
      <c r="L58" s="10"/>
      <c r="M58" s="10"/>
      <c r="V58" s="2" t="s">
        <v>29</v>
      </c>
      <c r="W58" s="2">
        <v>1586.21</v>
      </c>
      <c r="X58" s="10"/>
    </row>
    <row r="59" spans="3:28" ht="16.5" thickTop="1" thickBot="1" x14ac:dyDescent="0.3">
      <c r="H59" s="4" t="s">
        <v>9</v>
      </c>
      <c r="I59" s="28">
        <v>0.23849999999999999</v>
      </c>
      <c r="J59" s="4"/>
      <c r="K59" s="11">
        <f>K58*I59</f>
        <v>2996.8455149999995</v>
      </c>
      <c r="L59" s="10"/>
      <c r="M59" s="10"/>
      <c r="V59" s="2" t="s">
        <v>30</v>
      </c>
      <c r="W59" s="2">
        <v>1586.21</v>
      </c>
    </row>
    <row r="60" spans="3:28" ht="16.5" thickTop="1" thickBot="1" x14ac:dyDescent="0.3">
      <c r="H60" s="4" t="s">
        <v>10</v>
      </c>
      <c r="I60" s="5">
        <v>4.8800000000000003E-2</v>
      </c>
      <c r="J60" s="4"/>
      <c r="K60" s="11">
        <f>K58*I60</f>
        <v>613.19103200000006</v>
      </c>
      <c r="L60" s="10"/>
      <c r="M60" s="10"/>
      <c r="V60" s="2" t="s">
        <v>31</v>
      </c>
      <c r="W60" s="2">
        <v>1586.21</v>
      </c>
      <c r="Z60" s="10"/>
    </row>
    <row r="61" spans="3:28" ht="16.5" thickTop="1" thickBot="1" x14ac:dyDescent="0.3">
      <c r="J61" s="6"/>
      <c r="K61" s="12">
        <f>SUM(K58:K60)</f>
        <v>16175.426546999999</v>
      </c>
      <c r="L61" s="20">
        <f>K61</f>
        <v>16175.426546999999</v>
      </c>
      <c r="M61" s="10"/>
      <c r="W61">
        <f>SUM(W48:W60)</f>
        <v>20620.729999999996</v>
      </c>
      <c r="Y61">
        <f>SUM(Y52:Y60)</f>
        <v>0</v>
      </c>
      <c r="Z61" s="9">
        <f>W61+X61+Y61</f>
        <v>20620.729999999996</v>
      </c>
    </row>
    <row r="62" spans="3:28" ht="16.5" thickTop="1" thickBot="1" x14ac:dyDescent="0.3">
      <c r="K62" s="10">
        <v>19000</v>
      </c>
      <c r="L62" s="10"/>
      <c r="M62" s="10"/>
      <c r="X62" s="4" t="s">
        <v>9</v>
      </c>
      <c r="Y62" s="5">
        <v>0.23849999999999999</v>
      </c>
      <c r="Z62" s="11">
        <f>Z61*Y62</f>
        <v>4918.044104999999</v>
      </c>
      <c r="AA62" s="1"/>
      <c r="AB62" s="10"/>
    </row>
    <row r="63" spans="3:28" ht="16.5" thickTop="1" thickBot="1" x14ac:dyDescent="0.3">
      <c r="K63" s="10"/>
      <c r="L63" s="10"/>
      <c r="M63" s="10"/>
      <c r="X63" s="4" t="s">
        <v>10</v>
      </c>
      <c r="Y63" s="5">
        <v>4.8800000000000003E-2</v>
      </c>
      <c r="Z63" s="11">
        <f>Z61*Y63</f>
        <v>1006.2916239999998</v>
      </c>
      <c r="AB63" s="10"/>
    </row>
    <row r="64" spans="3:28" ht="16.5" thickTop="1" thickBot="1" x14ac:dyDescent="0.3">
      <c r="H64" s="33" t="s">
        <v>67</v>
      </c>
      <c r="I64" s="33"/>
      <c r="J64" s="33"/>
      <c r="K64" s="33"/>
      <c r="L64" s="20">
        <v>19000</v>
      </c>
      <c r="M64" s="10"/>
      <c r="Z64" s="12">
        <f>SUM(Z61:Z63)</f>
        <v>26545.065728999998</v>
      </c>
      <c r="AA64" s="20">
        <f>Z64</f>
        <v>26545.065728999998</v>
      </c>
      <c r="AB64" s="10"/>
    </row>
    <row r="65" spans="8:28" ht="15.75" thickTop="1" x14ac:dyDescent="0.25">
      <c r="H65" s="33"/>
      <c r="I65" s="33"/>
      <c r="J65" s="33"/>
      <c r="K65" s="33"/>
      <c r="L65" s="10"/>
      <c r="M65" s="10"/>
      <c r="AB65" s="10"/>
    </row>
    <row r="66" spans="8:28" ht="15.75" thickBot="1" x14ac:dyDescent="0.3">
      <c r="K66" s="23" t="s">
        <v>62</v>
      </c>
      <c r="L66" s="20">
        <f>SUM(L15:L65)</f>
        <v>80839.253034999987</v>
      </c>
      <c r="R66" t="s">
        <v>68</v>
      </c>
      <c r="AB66" s="10"/>
    </row>
    <row r="67" spans="8:28" ht="15.75" thickTop="1" x14ac:dyDescent="0.25">
      <c r="R67" t="s">
        <v>36</v>
      </c>
      <c r="T67" t="s">
        <v>37</v>
      </c>
      <c r="V67" s="2" t="s">
        <v>2</v>
      </c>
      <c r="W67" s="2">
        <v>200.53</v>
      </c>
      <c r="AB67" s="10"/>
    </row>
    <row r="68" spans="8:28" ht="15.75" thickBot="1" x14ac:dyDescent="0.3">
      <c r="I68" s="30" t="s">
        <v>69</v>
      </c>
      <c r="J68" s="30"/>
      <c r="K68" s="30"/>
      <c r="L68" s="20">
        <v>19360.96</v>
      </c>
      <c r="R68" s="30" t="s">
        <v>71</v>
      </c>
      <c r="S68" s="30"/>
      <c r="T68" s="30"/>
      <c r="V68" s="2" t="s">
        <v>3</v>
      </c>
      <c r="W68" s="2">
        <v>200.53</v>
      </c>
      <c r="AB68" s="10"/>
    </row>
    <row r="69" spans="8:28" ht="15.75" thickTop="1" x14ac:dyDescent="0.25">
      <c r="V69" s="2" t="s">
        <v>13</v>
      </c>
      <c r="W69" s="2">
        <v>200.53</v>
      </c>
      <c r="AA69" s="13"/>
      <c r="AB69" s="10"/>
    </row>
    <row r="70" spans="8:28" x14ac:dyDescent="0.25">
      <c r="J70" s="30" t="s">
        <v>70</v>
      </c>
      <c r="K70" s="30"/>
      <c r="L70" s="12">
        <f>SUM(L66:L69)</f>
        <v>100200.21303499999</v>
      </c>
      <c r="V70" s="2" t="s">
        <v>14</v>
      </c>
      <c r="W70" s="2">
        <v>200.53</v>
      </c>
      <c r="Z70" s="10"/>
      <c r="AA70" s="13"/>
      <c r="AB70" s="10"/>
    </row>
    <row r="71" spans="8:28" x14ac:dyDescent="0.25">
      <c r="V71" s="2" t="s">
        <v>15</v>
      </c>
      <c r="W71" s="2">
        <v>200.53</v>
      </c>
      <c r="Y71" s="13"/>
      <c r="Z71" s="10"/>
      <c r="AB71" s="12"/>
    </row>
    <row r="72" spans="8:28" x14ac:dyDescent="0.25">
      <c r="V72" s="2" t="s">
        <v>16</v>
      </c>
      <c r="W72" s="2">
        <v>200.53</v>
      </c>
      <c r="Y72" s="13"/>
      <c r="Z72" s="10"/>
    </row>
    <row r="73" spans="8:28" x14ac:dyDescent="0.25">
      <c r="V73" s="2" t="s">
        <v>17</v>
      </c>
      <c r="W73" s="2">
        <v>200.53</v>
      </c>
      <c r="Z73" s="12"/>
    </row>
    <row r="74" spans="8:28" x14ac:dyDescent="0.25">
      <c r="V74" s="2" t="s">
        <v>18</v>
      </c>
      <c r="W74" s="2">
        <v>200.53</v>
      </c>
      <c r="AB74" s="10"/>
    </row>
    <row r="75" spans="8:28" x14ac:dyDescent="0.25">
      <c r="V75" s="2" t="s">
        <v>19</v>
      </c>
      <c r="W75" s="2">
        <v>200.53</v>
      </c>
      <c r="AB75" s="10"/>
    </row>
    <row r="76" spans="8:28" x14ac:dyDescent="0.25">
      <c r="V76" s="2" t="s">
        <v>22</v>
      </c>
      <c r="W76" s="2">
        <v>200.53</v>
      </c>
      <c r="AB76" s="10"/>
    </row>
    <row r="77" spans="8:28" x14ac:dyDescent="0.25">
      <c r="V77" s="2" t="s">
        <v>29</v>
      </c>
      <c r="W77" s="2">
        <v>200.53</v>
      </c>
    </row>
    <row r="78" spans="8:28" x14ac:dyDescent="0.25">
      <c r="V78" s="2" t="s">
        <v>30</v>
      </c>
      <c r="W78" s="2">
        <v>200.53</v>
      </c>
    </row>
    <row r="79" spans="8:28" ht="15.75" thickBot="1" x14ac:dyDescent="0.3">
      <c r="V79" s="2" t="s">
        <v>31</v>
      </c>
      <c r="W79" s="2">
        <v>200.53</v>
      </c>
      <c r="Z79" s="9"/>
    </row>
    <row r="80" spans="8:28" ht="16.5" thickTop="1" thickBot="1" x14ac:dyDescent="0.3">
      <c r="W80">
        <f>SUM(W67:W79)</f>
        <v>2606.8900000000003</v>
      </c>
      <c r="Y80">
        <f>SUM(Y71:Y79)</f>
        <v>0</v>
      </c>
      <c r="Z80" s="9">
        <f>W80+X80+Y80</f>
        <v>2606.8900000000003</v>
      </c>
    </row>
    <row r="81" spans="18:27" ht="16.5" thickTop="1" thickBot="1" x14ac:dyDescent="0.3">
      <c r="X81" s="4" t="s">
        <v>9</v>
      </c>
      <c r="Y81" s="5">
        <v>0.23849999999999999</v>
      </c>
      <c r="Z81" s="11">
        <f>Z80*Y81</f>
        <v>621.74326500000006</v>
      </c>
    </row>
    <row r="82" spans="18:27" ht="16.5" thickTop="1" thickBot="1" x14ac:dyDescent="0.3">
      <c r="X82" s="4" t="s">
        <v>10</v>
      </c>
      <c r="Y82" s="5">
        <v>4.8800000000000003E-2</v>
      </c>
      <c r="Z82" s="11">
        <f>Z80*Y82</f>
        <v>127.21623200000002</v>
      </c>
    </row>
    <row r="83" spans="18:27" ht="16.5" thickTop="1" thickBot="1" x14ac:dyDescent="0.3">
      <c r="Z83" s="12">
        <f>SUM(Z80:Z82)</f>
        <v>3355.8494970000006</v>
      </c>
      <c r="AA83" s="20">
        <f>Z83</f>
        <v>3355.8494970000006</v>
      </c>
    </row>
    <row r="84" spans="18:27" ht="15.75" thickTop="1" x14ac:dyDescent="0.25"/>
    <row r="85" spans="18:27" x14ac:dyDescent="0.25">
      <c r="R85" t="s">
        <v>68</v>
      </c>
    </row>
    <row r="86" spans="18:27" x14ac:dyDescent="0.25">
      <c r="R86" t="s">
        <v>39</v>
      </c>
      <c r="T86" t="s">
        <v>37</v>
      </c>
      <c r="V86" s="2" t="s">
        <v>2</v>
      </c>
      <c r="W86" s="2">
        <v>151.62</v>
      </c>
    </row>
    <row r="87" spans="18:27" x14ac:dyDescent="0.25">
      <c r="R87" s="30" t="s">
        <v>71</v>
      </c>
      <c r="S87" s="30"/>
      <c r="T87" s="30"/>
      <c r="V87" s="2" t="s">
        <v>3</v>
      </c>
      <c r="W87" s="2">
        <v>151.62</v>
      </c>
    </row>
    <row r="88" spans="18:27" x14ac:dyDescent="0.25">
      <c r="V88" s="2" t="s">
        <v>13</v>
      </c>
      <c r="W88" s="2">
        <v>151.62</v>
      </c>
    </row>
    <row r="89" spans="18:27" x14ac:dyDescent="0.25">
      <c r="V89" s="2" t="s">
        <v>14</v>
      </c>
      <c r="W89" s="2">
        <v>151.62</v>
      </c>
      <c r="Z89" s="10"/>
    </row>
    <row r="90" spans="18:27" x14ac:dyDescent="0.25">
      <c r="V90" s="2" t="s">
        <v>15</v>
      </c>
      <c r="W90" s="2">
        <v>151.62</v>
      </c>
      <c r="Y90" s="13"/>
      <c r="Z90" s="10"/>
    </row>
    <row r="91" spans="18:27" x14ac:dyDescent="0.25">
      <c r="V91" s="2" t="s">
        <v>16</v>
      </c>
      <c r="W91" s="2">
        <v>151.62</v>
      </c>
      <c r="Y91" s="13"/>
      <c r="Z91" s="10"/>
    </row>
    <row r="92" spans="18:27" x14ac:dyDescent="0.25">
      <c r="V92" s="2" t="s">
        <v>17</v>
      </c>
      <c r="W92" s="2">
        <v>151.62</v>
      </c>
      <c r="Z92" s="12"/>
    </row>
    <row r="93" spans="18:27" x14ac:dyDescent="0.25">
      <c r="V93" s="2" t="s">
        <v>18</v>
      </c>
      <c r="W93" s="2">
        <v>151.62</v>
      </c>
    </row>
    <row r="94" spans="18:27" x14ac:dyDescent="0.25">
      <c r="V94" s="2" t="s">
        <v>19</v>
      </c>
      <c r="W94" s="2">
        <v>151.62</v>
      </c>
    </row>
    <row r="95" spans="18:27" x14ac:dyDescent="0.25">
      <c r="V95" s="2" t="s">
        <v>22</v>
      </c>
      <c r="W95" s="2">
        <v>151.62</v>
      </c>
      <c r="Z95" s="10"/>
    </row>
    <row r="96" spans="18:27" x14ac:dyDescent="0.25">
      <c r="V96" s="2" t="s">
        <v>29</v>
      </c>
      <c r="W96" s="2">
        <v>151.62</v>
      </c>
      <c r="Z96" s="10"/>
    </row>
    <row r="97" spans="22:28" x14ac:dyDescent="0.25">
      <c r="V97" s="2" t="s">
        <v>30</v>
      </c>
      <c r="W97" s="2">
        <v>151.62</v>
      </c>
      <c r="Y97" s="13"/>
      <c r="Z97" s="10"/>
    </row>
    <row r="98" spans="22:28" x14ac:dyDescent="0.25">
      <c r="V98" s="2" t="s">
        <v>31</v>
      </c>
      <c r="W98" s="2">
        <v>151.62</v>
      </c>
      <c r="Y98" s="13"/>
      <c r="Z98" s="10"/>
    </row>
    <row r="99" spans="22:28" ht="15.75" thickBot="1" x14ac:dyDescent="0.3">
      <c r="W99">
        <f>SUM(W86:W98)</f>
        <v>1971.0599999999995</v>
      </c>
      <c r="Y99">
        <f>SUM(Y90:Y98)</f>
        <v>0</v>
      </c>
      <c r="Z99" s="9">
        <f>W99+X99+Y99</f>
        <v>1971.0599999999995</v>
      </c>
      <c r="AB99" s="10"/>
    </row>
    <row r="100" spans="22:28" ht="16.5" thickTop="1" thickBot="1" x14ac:dyDescent="0.3">
      <c r="X100" s="4" t="s">
        <v>9</v>
      </c>
      <c r="Y100" s="5">
        <v>0.23849999999999999</v>
      </c>
      <c r="Z100" s="11">
        <f>Z99*Y100</f>
        <v>470.09780999999987</v>
      </c>
    </row>
    <row r="101" spans="22:28" ht="16.5" thickTop="1" thickBot="1" x14ac:dyDescent="0.3">
      <c r="X101" s="4" t="s">
        <v>10</v>
      </c>
      <c r="Y101" s="5">
        <v>4.8800000000000003E-2</v>
      </c>
      <c r="Z101" s="11">
        <f>Z99*Y101</f>
        <v>96.187727999999979</v>
      </c>
    </row>
    <row r="102" spans="22:28" ht="16.5" thickTop="1" thickBot="1" x14ac:dyDescent="0.3">
      <c r="Z102" s="12">
        <f>SUM(Z99:Z101)</f>
        <v>2537.3455379999991</v>
      </c>
      <c r="AA102" s="20">
        <f>Z102</f>
        <v>2537.3455379999991</v>
      </c>
      <c r="AB102" s="10"/>
    </row>
    <row r="103" spans="22:28" ht="15.75" thickTop="1" x14ac:dyDescent="0.25"/>
    <row r="104" spans="22:28" x14ac:dyDescent="0.25">
      <c r="Z104" s="6" t="s">
        <v>62</v>
      </c>
      <c r="AA104" s="12">
        <f>SUM(AA26:AA103)</f>
        <v>92344.465499999991</v>
      </c>
    </row>
    <row r="110" spans="22:28" x14ac:dyDescent="0.25">
      <c r="Z110" s="10"/>
    </row>
    <row r="111" spans="22:28" x14ac:dyDescent="0.25">
      <c r="Y111" s="13"/>
      <c r="Z111" s="10"/>
    </row>
    <row r="112" spans="22:28" x14ac:dyDescent="0.25">
      <c r="Y112" s="13"/>
      <c r="Z112" s="10"/>
    </row>
    <row r="113" spans="25:28" x14ac:dyDescent="0.25">
      <c r="Z113" s="12"/>
    </row>
    <row r="120" spans="25:28" x14ac:dyDescent="0.25">
      <c r="Z120" s="10"/>
    </row>
    <row r="121" spans="25:28" x14ac:dyDescent="0.25">
      <c r="Y121" s="13"/>
      <c r="Z121" s="10"/>
    </row>
    <row r="122" spans="25:28" x14ac:dyDescent="0.25">
      <c r="Y122" s="13"/>
      <c r="Z122" s="10"/>
    </row>
    <row r="123" spans="25:28" x14ac:dyDescent="0.25">
      <c r="Z123" s="12"/>
      <c r="AB123" s="10"/>
    </row>
    <row r="124" spans="25:28" x14ac:dyDescent="0.25">
      <c r="AB124" s="10"/>
    </row>
    <row r="125" spans="25:28" x14ac:dyDescent="0.25">
      <c r="AB125" s="10"/>
    </row>
  </sheetData>
  <mergeCells count="7">
    <mergeCell ref="J70:K70"/>
    <mergeCell ref="R68:T68"/>
    <mergeCell ref="R87:T87"/>
    <mergeCell ref="C7:N7"/>
    <mergeCell ref="Q7:Z7"/>
    <mergeCell ref="H64:K65"/>
    <mergeCell ref="I68:K6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Confronto 1</vt:lpstr>
      <vt:lpstr>Confronto 2</vt:lpstr>
      <vt:lpstr>Confronto 3</vt:lpstr>
      <vt:lpstr>Confronto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Maria Scarani - Comune di S. Maria della Versa</dc:creator>
  <cp:lastModifiedBy>Luisa Maria Scarani - Comune di S. Maria della Versa</cp:lastModifiedBy>
  <dcterms:created xsi:type="dcterms:W3CDTF">2025-12-04T10:51:46Z</dcterms:created>
  <dcterms:modified xsi:type="dcterms:W3CDTF">2025-12-19T08:48:38Z</dcterms:modified>
</cp:coreProperties>
</file>